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ection\OPS\Unit\PFO\Arterial Operations\PASS\PASS FY 2018-19\CFP\"/>
    </mc:Choice>
  </mc:AlternateContent>
  <bookViews>
    <workbookView xWindow="0" yWindow="0" windowWidth="28800" windowHeight="12120"/>
  </bookViews>
  <sheets>
    <sheet name="Traffic Signal Information" sheetId="1" r:id="rId1"/>
    <sheet name="Transit" sheetId="2" r:id="rId2"/>
    <sheet name="Proposal Cost" sheetId="3" r:id="rId3"/>
  </sheets>
  <externalReferences>
    <externalReference r:id="rId4"/>
  </externalReferences>
  <definedNames>
    <definedName name="_xlnm.Print_Area" localSheetId="2">'Proposal Cost'!$A$1:$AB$36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9" i="3" l="1"/>
  <c r="Q18" i="3"/>
  <c r="Q17" i="3"/>
  <c r="Q16" i="3"/>
  <c r="W21" i="3" l="1"/>
  <c r="W22" i="3"/>
  <c r="W23" i="3"/>
  <c r="W24" i="3"/>
  <c r="W25" i="3"/>
  <c r="W26" i="3"/>
  <c r="W27" i="3"/>
  <c r="W28" i="3"/>
  <c r="Q20" i="3"/>
  <c r="Q21" i="3"/>
  <c r="R21" i="3" s="1"/>
  <c r="Q22" i="3"/>
  <c r="Q23" i="3"/>
  <c r="Q24" i="3"/>
  <c r="Q25" i="3"/>
  <c r="Q26" i="3"/>
  <c r="Q27" i="3"/>
  <c r="R27" i="3" s="1"/>
  <c r="Q28" i="3"/>
  <c r="P20" i="3"/>
  <c r="P29" i="3" s="1"/>
  <c r="P21" i="3"/>
  <c r="P22" i="3"/>
  <c r="P23" i="3"/>
  <c r="P24" i="3"/>
  <c r="P25" i="3"/>
  <c r="P26" i="3"/>
  <c r="P27" i="3"/>
  <c r="P28" i="3"/>
  <c r="P17" i="3"/>
  <c r="R17" i="3" s="1"/>
  <c r="W17" i="3" s="1"/>
  <c r="P18" i="3"/>
  <c r="R18" i="3"/>
  <c r="W18" i="3" s="1"/>
  <c r="P19" i="3"/>
  <c r="P16" i="3"/>
  <c r="R25" i="3"/>
  <c r="R24" i="3"/>
  <c r="R22" i="3"/>
  <c r="T29" i="3"/>
  <c r="Q29" i="3" l="1"/>
  <c r="R28" i="3"/>
  <c r="R23" i="3"/>
  <c r="R26" i="3"/>
  <c r="R19" i="3"/>
  <c r="R16" i="3"/>
  <c r="R20" i="3"/>
  <c r="F29" i="3"/>
  <c r="E29" i="3"/>
  <c r="D29" i="3"/>
  <c r="C29" i="3"/>
  <c r="V28" i="3"/>
  <c r="V27" i="3"/>
  <c r="V26" i="3"/>
  <c r="V25" i="3"/>
  <c r="V24" i="3"/>
  <c r="V23" i="3"/>
  <c r="V22" i="3"/>
  <c r="V21" i="3"/>
  <c r="V20" i="3"/>
  <c r="W20" i="3" s="1"/>
  <c r="V19" i="3"/>
  <c r="V18" i="3"/>
  <c r="V17" i="3"/>
  <c r="V16" i="3"/>
  <c r="N28" i="3"/>
  <c r="M28" i="3"/>
  <c r="K28" i="3"/>
  <c r="J28" i="3"/>
  <c r="J27" i="3"/>
  <c r="K27" i="3"/>
  <c r="N19" i="3"/>
  <c r="M19" i="3"/>
  <c r="K19" i="3"/>
  <c r="J19" i="3"/>
  <c r="R29" i="3" l="1"/>
  <c r="L28" i="3"/>
  <c r="V29" i="3"/>
  <c r="L27" i="3"/>
  <c r="O28" i="3"/>
  <c r="O19" i="3"/>
  <c r="L19" i="3"/>
  <c r="W19" i="3" s="1"/>
  <c r="N27" i="3"/>
  <c r="N26" i="3"/>
  <c r="O26" i="3" s="1"/>
  <c r="N25" i="3"/>
  <c r="N24" i="3"/>
  <c r="N23" i="3"/>
  <c r="N22" i="3"/>
  <c r="N21" i="3"/>
  <c r="N20" i="3"/>
  <c r="N18" i="3"/>
  <c r="N17" i="3"/>
  <c r="N16" i="3"/>
  <c r="M27" i="3"/>
  <c r="M26" i="3"/>
  <c r="M25" i="3"/>
  <c r="M24" i="3"/>
  <c r="M23" i="3"/>
  <c r="M22" i="3"/>
  <c r="M21" i="3"/>
  <c r="M20" i="3"/>
  <c r="M18" i="3"/>
  <c r="M17" i="3"/>
  <c r="M16" i="3"/>
  <c r="J17" i="3"/>
  <c r="K17" i="3"/>
  <c r="J18" i="3"/>
  <c r="K18" i="3"/>
  <c r="J20" i="3"/>
  <c r="K20" i="3"/>
  <c r="J21" i="3"/>
  <c r="K21" i="3"/>
  <c r="J22" i="3"/>
  <c r="K22" i="3"/>
  <c r="J23" i="3"/>
  <c r="K23" i="3"/>
  <c r="J24" i="3"/>
  <c r="K24" i="3"/>
  <c r="J25" i="3"/>
  <c r="K25" i="3"/>
  <c r="L25" i="3" s="1"/>
  <c r="J26" i="3"/>
  <c r="K26" i="3"/>
  <c r="L26" i="3" s="1"/>
  <c r="K16" i="3"/>
  <c r="AB19" i="3" l="1"/>
  <c r="AA19" i="3" s="1"/>
  <c r="L24" i="3"/>
  <c r="AB26" i="3"/>
  <c r="L21" i="3"/>
  <c r="N29" i="3"/>
  <c r="M29" i="3"/>
  <c r="K29" i="3"/>
  <c r="J29" i="3"/>
  <c r="O22" i="3"/>
  <c r="O27" i="3"/>
  <c r="O24" i="3"/>
  <c r="L22" i="3"/>
  <c r="O25" i="3"/>
  <c r="L23" i="3"/>
  <c r="L20" i="3"/>
  <c r="O21" i="3"/>
  <c r="O23" i="3"/>
  <c r="O20" i="3"/>
  <c r="L18" i="3"/>
  <c r="O18" i="3"/>
  <c r="O17" i="3"/>
  <c r="L17" i="3"/>
  <c r="O16" i="3"/>
  <c r="C16" i="3"/>
  <c r="J16" i="3" s="1"/>
  <c r="AC19" i="3" l="1"/>
  <c r="AB24" i="3"/>
  <c r="AA24" i="3" s="1"/>
  <c r="AC24" i="3" s="1"/>
  <c r="AB25" i="3"/>
  <c r="AA25" i="3" s="1"/>
  <c r="AB28" i="3"/>
  <c r="AA28" i="3" s="1"/>
  <c r="AC28" i="3" s="1"/>
  <c r="AB27" i="3"/>
  <c r="AA27" i="3" s="1"/>
  <c r="AA26" i="3"/>
  <c r="AC26" i="3" s="1"/>
  <c r="AB21" i="3"/>
  <c r="AA21" i="3" s="1"/>
  <c r="O29" i="3"/>
  <c r="L29" i="3"/>
  <c r="AB18" i="3"/>
  <c r="AA18" i="3" s="1"/>
  <c r="AC18" i="3" s="1"/>
  <c r="L16" i="3"/>
  <c r="W16" i="3" s="1"/>
  <c r="AB17" i="3" l="1"/>
  <c r="AB23" i="3"/>
  <c r="AA23" i="3" s="1"/>
  <c r="AC23" i="3" s="1"/>
  <c r="AB22" i="3"/>
  <c r="AC27" i="3"/>
  <c r="AB20" i="3"/>
  <c r="AC25" i="3"/>
  <c r="AC21" i="3"/>
  <c r="AB16" i="3"/>
  <c r="W29" i="3"/>
  <c r="AB29" i="3" l="1"/>
  <c r="AA17" i="3"/>
  <c r="AC17" i="3" s="1"/>
  <c r="AA16" i="3"/>
  <c r="AC16" i="3" s="1"/>
  <c r="AA20" i="3"/>
  <c r="AA22" i="3"/>
  <c r="AC22" i="3" s="1"/>
  <c r="AC20" i="3" l="1"/>
  <c r="AC29" i="3" s="1"/>
  <c r="AA29" i="3"/>
</calcChain>
</file>

<file path=xl/sharedStrings.xml><?xml version="1.0" encoding="utf-8"?>
<sst xmlns="http://schemas.openxmlformats.org/spreadsheetml/2006/main" count="101" uniqueCount="86">
  <si>
    <t>Controller Type</t>
  </si>
  <si>
    <t>Intersection 
(Cross Streets)</t>
  </si>
  <si>
    <t>NB</t>
  </si>
  <si>
    <t>SB</t>
  </si>
  <si>
    <t>EB</t>
  </si>
  <si>
    <t>WEB</t>
  </si>
  <si>
    <t>Intersection#</t>
  </si>
  <si>
    <t>Transit Agency</t>
  </si>
  <si>
    <t>Transit Route #</t>
  </si>
  <si>
    <t># of Project Signals on the Route</t>
  </si>
  <si>
    <t>Average Weekday Ridership</t>
  </si>
  <si>
    <t>List All Project Corridor(s) on the Route 
(name the roadways)</t>
  </si>
  <si>
    <t>Basic Services</t>
  </si>
  <si>
    <t>MTC</t>
  </si>
  <si>
    <t>Agency</t>
  </si>
  <si>
    <t>TOTAL</t>
  </si>
  <si>
    <t xml:space="preserve"> </t>
  </si>
  <si>
    <t>Corridor #</t>
  </si>
  <si>
    <t>Additional Services</t>
  </si>
  <si>
    <t xml:space="preserve">Calgary Ave. </t>
  </si>
  <si>
    <t>1 (example)</t>
  </si>
  <si>
    <t>2 (example)</t>
  </si>
  <si>
    <t>Oak Street</t>
  </si>
  <si>
    <t>3 (example)</t>
  </si>
  <si>
    <t>Please use this worksheet to calculate the project cost for services being requested.</t>
  </si>
  <si>
    <t>PASS FY18/19 - Project Cost Estimates</t>
  </si>
  <si>
    <t>Remote</t>
  </si>
  <si>
    <t>Field</t>
  </si>
  <si>
    <t>Nos. of Caltrans
 Signals [b]</t>
  </si>
  <si>
    <t>[b] Indicate the number of intersections where final signal timing plans can be implemented remotely versus those that need to be implemented in the field.</t>
  </si>
  <si>
    <t xml:space="preserve">Number of Plans [a] </t>
  </si>
  <si>
    <t>[a] An example of 3 plans might be: Weekday AM, Midday, PM; an example of 4 plans might be: Weekday AM, Midday, PM, School PM.</t>
  </si>
  <si>
    <t>Nos. of Local/County
 Signals [b]</t>
  </si>
  <si>
    <t>Holiday</t>
  </si>
  <si>
    <t>Weekday</t>
  </si>
  <si>
    <t>Weekend</t>
  </si>
  <si>
    <t>Nos. of Timing Plans [a]</t>
  </si>
  <si>
    <t>Total</t>
  </si>
  <si>
    <t>Basic Services - Plans</t>
  </si>
  <si>
    <t>Basic Services - Costs</t>
  </si>
  <si>
    <t>Estimated Cost [c]</t>
  </si>
  <si>
    <t>Costs for WEEKDAY Plans</t>
  </si>
  <si>
    <t>Costs for WEEKEND Plans</t>
  </si>
  <si>
    <t>4 (example)</t>
  </si>
  <si>
    <t>Incident Management Plans</t>
  </si>
  <si>
    <t>Unit cost =</t>
  </si>
  <si>
    <t>Quantity</t>
  </si>
  <si>
    <t>Cost</t>
  </si>
  <si>
    <t>Total Corridor Cost</t>
  </si>
  <si>
    <t>Tier 1</t>
  </si>
  <si>
    <t>Tier 2</t>
  </si>
  <si>
    <t>Tier 3</t>
  </si>
  <si>
    <t>Total Cost Share</t>
  </si>
  <si>
    <t>GPS clocks [d]</t>
  </si>
  <si>
    <t>Local Match Requirement [e]</t>
  </si>
  <si>
    <t>[e] To determine agency local match requirement, please refer to Attachment A of the PASS FY18/19 guidelines.</t>
  </si>
  <si>
    <t>[d] Agency will be responsible for paying 50% of the total cost for GPS clocks.</t>
  </si>
  <si>
    <t>Check</t>
  </si>
  <si>
    <t>Cost per Intersection</t>
  </si>
  <si>
    <t>[c] Agency will be responsible for using its judgment in developing approximate cost estimates for Additional Services.</t>
  </si>
  <si>
    <t>Service</t>
  </si>
  <si>
    <r>
      <t xml:space="preserve">Signal timing plans implemented </t>
    </r>
    <r>
      <rPr>
        <b/>
        <sz val="11"/>
        <color theme="1"/>
        <rFont val="Times New Roman"/>
        <family val="1"/>
      </rPr>
      <t>REMOTELY</t>
    </r>
  </si>
  <si>
    <r>
      <t xml:space="preserve">Signal timing plans implemented
</t>
    </r>
    <r>
      <rPr>
        <b/>
        <sz val="11"/>
        <color theme="1"/>
        <rFont val="Times New Roman"/>
        <family val="1"/>
      </rPr>
      <t>IN THE FIELD</t>
    </r>
  </si>
  <si>
    <t>Note:  Please only enter information in the YELLOW cells.  Also see notes/instructions below.</t>
  </si>
  <si>
    <t>Firmware Version</t>
  </si>
  <si>
    <t>GPS Clock Requested?
(Y/N)</t>
  </si>
  <si>
    <t>Date of Last Retiming?
(MM/YY)</t>
  </si>
  <si>
    <t>Peak-hour Volume per Direction (vph)</t>
  </si>
  <si>
    <t>Average Daily Traffic (ADT) on Major Roadway</t>
  </si>
  <si>
    <t>Signal O&amp;M
(Agency Name)</t>
  </si>
  <si>
    <t>Signal Ownership
(Agency Name)</t>
  </si>
  <si>
    <t>Weekday Timing Plans
(AM/School Peak AM/Midday/School Peak PM/PM)</t>
  </si>
  <si>
    <t>Weekend Timing Plans
(AM/Midday/PM)</t>
  </si>
  <si>
    <t>Holiday Timing Plans
(AM/Midday/PM)</t>
  </si>
  <si>
    <t>Describe All Additional Services Requested for this Intersection
 (eg- timing for incident flush plans, adjusting existing adaptive/traffic responsive/TSP system)</t>
  </si>
  <si>
    <t>Implementation Type 
(remote or field)</t>
  </si>
  <si>
    <t>List All Basic Services Requested for this Intersection</t>
  </si>
  <si>
    <t>Coordination Type
(indicate which other project signals, by Intersection # , this intersection is coordinated with and for what time periods)</t>
  </si>
  <si>
    <t>Arterial/Corridor Name</t>
  </si>
  <si>
    <t>TSP parameter adjustment</t>
  </si>
  <si>
    <t>List Intersection #  (see other worksheet) for all Project Signals on the Route</t>
  </si>
  <si>
    <t>Costs for HOLIDAY Plans</t>
  </si>
  <si>
    <t xml:space="preserve">Notes/Instructions:  Each row should represent a corridor receiving the same timing plans at each intersection.  If different timing plans are being requested for intersections along the same corridor, please split up this corridor into separate rows.  See examples 3 and 4 above. </t>
  </si>
  <si>
    <t>Beale Street (segment A)</t>
  </si>
  <si>
    <t>Beale Street (segment B)</t>
  </si>
  <si>
    <t>Headways at Peak Hour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</si>
</sst>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_(&quot;$&quot;* #,##0_);_(&quot;$&quot;* \(#,##0\);_(&quot;$&quot;* &quot;-&quot;??_);_(@_)"/>
    <numFmt numFmtId="165" formatCode="_(&quot;$&quot;* #,##0_);_(&quot;$&quot;* \(#,##0\);_(&quot;$&quot;* &quot;-&quot;?_);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Times New Roman"/>
      <family val="1"/>
    </font>
    <font>
      <sz val="10"/>
      <color theme="1"/>
      <name val="Times New Roman"/>
      <family val="1"/>
    </font>
    <font>
      <b/>
      <sz val="11"/>
      <color theme="1"/>
      <name val="Times New Roman"/>
      <family val="1"/>
    </font>
    <font>
      <b/>
      <sz val="11"/>
      <name val="Times New Roman"/>
      <family val="1"/>
    </font>
    <font>
      <sz val="11"/>
      <color theme="1"/>
      <name val="Times New Roman"/>
      <family val="1"/>
    </font>
    <font>
      <sz val="11"/>
      <color rgb="FFFF0000"/>
      <name val="Times New Roman"/>
      <family val="1"/>
    </font>
    <font>
      <sz val="11"/>
      <name val="Times New Roman"/>
      <family val="1"/>
    </font>
    <font>
      <b/>
      <sz val="12"/>
      <color theme="1"/>
      <name val="Times New Roman"/>
      <family val="1"/>
    </font>
  </fonts>
  <fills count="5">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9" tint="0.59999389629810485"/>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6">
    <xf numFmtId="0" fontId="0" fillId="0" borderId="0" xfId="0"/>
    <xf numFmtId="0" fontId="0" fillId="0" borderId="0" xfId="0" applyFill="1" applyBorder="1"/>
    <xf numFmtId="0" fontId="0" fillId="0" borderId="0" xfId="0" applyBorder="1"/>
    <xf numFmtId="0" fontId="3" fillId="0" borderId="1" xfId="0" applyFont="1" applyFill="1" applyBorder="1" applyAlignment="1">
      <alignment horizontal="center" vertical="center" wrapText="1"/>
    </xf>
    <xf numFmtId="0" fontId="2" fillId="0" borderId="1" xfId="0" applyFont="1" applyBorder="1"/>
    <xf numFmtId="0" fontId="4" fillId="0" borderId="0" xfId="0" applyFont="1"/>
    <xf numFmtId="0" fontId="2" fillId="0" borderId="4" xfId="0" applyFont="1" applyBorder="1"/>
    <xf numFmtId="0" fontId="2" fillId="0" borderId="0" xfId="0" applyFont="1" applyFill="1" applyBorder="1"/>
    <xf numFmtId="0" fontId="5" fillId="0" borderId="0" xfId="0" applyFont="1"/>
    <xf numFmtId="0" fontId="7" fillId="0" borderId="0" xfId="0" applyFont="1"/>
    <xf numFmtId="0" fontId="7" fillId="0" borderId="0" xfId="0" applyFont="1" applyAlignment="1">
      <alignment horizontal="center"/>
    </xf>
    <xf numFmtId="164" fontId="7" fillId="0" borderId="0" xfId="1" applyNumberFormat="1" applyFont="1" applyAlignment="1">
      <alignment horizontal="center"/>
    </xf>
    <xf numFmtId="0" fontId="7" fillId="0" borderId="0" xfId="0" applyFont="1" applyFill="1" applyBorder="1"/>
    <xf numFmtId="0" fontId="7" fillId="3" borderId="0" xfId="0" applyFont="1" applyFill="1"/>
    <xf numFmtId="0" fontId="6" fillId="2" borderId="18"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7" fillId="0" borderId="0" xfId="0" applyFont="1" applyFill="1" applyAlignment="1">
      <alignment horizontal="center"/>
    </xf>
    <xf numFmtId="0" fontId="7" fillId="0" borderId="19" xfId="0" applyFont="1" applyFill="1" applyBorder="1" applyAlignment="1">
      <alignment horizontal="center" vertical="center" wrapText="1"/>
    </xf>
    <xf numFmtId="6" fontId="7" fillId="0" borderId="20" xfId="0" applyNumberFormat="1" applyFont="1" applyFill="1" applyBorder="1" applyAlignment="1">
      <alignment horizontal="center" vertical="center" wrapText="1"/>
    </xf>
    <xf numFmtId="164" fontId="7" fillId="0" borderId="0" xfId="1" applyNumberFormat="1" applyFont="1" applyFill="1" applyAlignment="1">
      <alignment horizontal="center"/>
    </xf>
    <xf numFmtId="0" fontId="7" fillId="0" borderId="2" xfId="0" applyFont="1" applyFill="1" applyBorder="1" applyAlignment="1">
      <alignment horizontal="center" vertical="center" wrapText="1"/>
    </xf>
    <xf numFmtId="6" fontId="7" fillId="0" borderId="22" xfId="0" applyNumberFormat="1" applyFont="1" applyFill="1" applyBorder="1" applyAlignment="1">
      <alignment horizontal="center" vertical="center" wrapText="1"/>
    </xf>
    <xf numFmtId="0" fontId="0" fillId="0" borderId="0" xfId="0" applyFont="1"/>
    <xf numFmtId="0" fontId="7" fillId="0" borderId="24" xfId="0" applyFont="1" applyFill="1" applyBorder="1" applyAlignment="1">
      <alignment horizontal="center" vertical="center" wrapText="1"/>
    </xf>
    <xf numFmtId="6" fontId="7" fillId="0" borderId="25" xfId="0" applyNumberFormat="1" applyFont="1" applyFill="1" applyBorder="1" applyAlignment="1">
      <alignment horizontal="center" vertical="center" wrapText="1"/>
    </xf>
    <xf numFmtId="164" fontId="7" fillId="0" borderId="0" xfId="0" applyNumberFormat="1" applyFont="1" applyFill="1" applyAlignment="1">
      <alignment horizontal="center"/>
    </xf>
    <xf numFmtId="164" fontId="7" fillId="0" borderId="0" xfId="0" applyNumberFormat="1" applyFont="1"/>
    <xf numFmtId="0" fontId="7" fillId="0" borderId="0" xfId="0" applyFont="1" applyFill="1"/>
    <xf numFmtId="0" fontId="7" fillId="0" borderId="0" xfId="0" applyFont="1" applyFill="1" applyBorder="1" applyAlignment="1">
      <alignment horizontal="center" vertical="center" wrapText="1"/>
    </xf>
    <xf numFmtId="6" fontId="7" fillId="0" borderId="0" xfId="0" applyNumberFormat="1" applyFont="1" applyFill="1" applyBorder="1" applyAlignment="1">
      <alignment horizontal="center" vertical="center" wrapText="1"/>
    </xf>
    <xf numFmtId="0" fontId="5" fillId="0" borderId="0" xfId="0" applyFont="1" applyFill="1" applyBorder="1"/>
    <xf numFmtId="0" fontId="5" fillId="0" borderId="0" xfId="0" applyFont="1" applyFill="1"/>
    <xf numFmtId="0" fontId="5" fillId="2" borderId="0" xfId="0" applyFont="1" applyFill="1" applyBorder="1" applyAlignment="1">
      <alignment horizontal="center"/>
    </xf>
    <xf numFmtId="164" fontId="5" fillId="2" borderId="0" xfId="1" applyNumberFormat="1" applyFont="1" applyFill="1" applyBorder="1" applyAlignment="1"/>
    <xf numFmtId="0" fontId="5" fillId="2" borderId="8" xfId="0" applyFont="1" applyFill="1" applyBorder="1" applyAlignment="1">
      <alignment horizontal="center"/>
    </xf>
    <xf numFmtId="0" fontId="5" fillId="2" borderId="6" xfId="0" applyFont="1" applyFill="1" applyBorder="1" applyAlignment="1">
      <alignment horizontal="center"/>
    </xf>
    <xf numFmtId="0" fontId="5" fillId="2" borderId="3" xfId="0" applyFont="1" applyFill="1" applyBorder="1" applyAlignment="1">
      <alignment horizontal="center"/>
    </xf>
    <xf numFmtId="0" fontId="5" fillId="2" borderId="13" xfId="0" applyFont="1" applyFill="1" applyBorder="1" applyAlignment="1">
      <alignment horizontal="center"/>
    </xf>
    <xf numFmtId="0" fontId="5" fillId="2" borderId="7" xfId="0" applyFont="1" applyFill="1" applyBorder="1" applyAlignment="1">
      <alignment horizontal="center"/>
    </xf>
    <xf numFmtId="9" fontId="5" fillId="2" borderId="3" xfId="2" applyFont="1" applyFill="1" applyBorder="1" applyAlignment="1">
      <alignment horizontal="center"/>
    </xf>
    <xf numFmtId="0" fontId="5" fillId="0" borderId="0" xfId="0" applyFont="1" applyFill="1" applyBorder="1" applyAlignment="1">
      <alignment horizontal="center"/>
    </xf>
    <xf numFmtId="0" fontId="8" fillId="2" borderId="8" xfId="0" applyFont="1" applyFill="1" applyBorder="1" applyAlignment="1">
      <alignment horizontal="center"/>
    </xf>
    <xf numFmtId="0" fontId="8" fillId="2" borderId="15" xfId="0" applyFont="1" applyFill="1" applyBorder="1" applyAlignment="1">
      <alignment horizontal="center"/>
    </xf>
    <xf numFmtId="0" fontId="8" fillId="2" borderId="0" xfId="0" applyFont="1" applyFill="1" applyBorder="1" applyAlignment="1">
      <alignment horizontal="center"/>
    </xf>
    <xf numFmtId="0" fontId="8" fillId="2" borderId="6" xfId="0" applyFont="1" applyFill="1" applyBorder="1" applyAlignment="1">
      <alignment horizontal="center"/>
    </xf>
    <xf numFmtId="164" fontId="8" fillId="2" borderId="8" xfId="1" applyNumberFormat="1" applyFont="1" applyFill="1" applyBorder="1" applyAlignment="1">
      <alignment horizontal="center"/>
    </xf>
    <xf numFmtId="164" fontId="8" fillId="2" borderId="0" xfId="1" applyNumberFormat="1" applyFont="1" applyFill="1" applyBorder="1" applyAlignment="1">
      <alignment horizontal="center"/>
    </xf>
    <xf numFmtId="44" fontId="8" fillId="2" borderId="28" xfId="1" applyFont="1" applyFill="1" applyBorder="1" applyAlignment="1">
      <alignment horizontal="center"/>
    </xf>
    <xf numFmtId="164" fontId="8" fillId="2" borderId="0" xfId="0" applyNumberFormat="1" applyFont="1" applyFill="1" applyBorder="1"/>
    <xf numFmtId="164" fontId="8" fillId="2" borderId="15" xfId="1" applyNumberFormat="1" applyFont="1" applyFill="1" applyBorder="1" applyAlignment="1">
      <alignment horizontal="center"/>
    </xf>
    <xf numFmtId="164" fontId="8" fillId="2" borderId="8" xfId="1" applyNumberFormat="1" applyFont="1" applyFill="1" applyBorder="1"/>
    <xf numFmtId="164" fontId="8" fillId="2" borderId="6" xfId="1" applyNumberFormat="1" applyFont="1" applyFill="1" applyBorder="1"/>
    <xf numFmtId="165" fontId="8" fillId="0" borderId="0" xfId="0" applyNumberFormat="1" applyFont="1" applyFill="1" applyBorder="1"/>
    <xf numFmtId="164" fontId="8" fillId="0" borderId="0" xfId="0" applyNumberFormat="1" applyFont="1" applyFill="1" applyBorder="1"/>
    <xf numFmtId="0" fontId="8" fillId="0" borderId="0" xfId="0" applyFont="1" applyFill="1" applyBorder="1"/>
    <xf numFmtId="0" fontId="8" fillId="0" borderId="0" xfId="0" applyFont="1" applyBorder="1"/>
    <xf numFmtId="44" fontId="8" fillId="2" borderId="8" xfId="1" applyFont="1" applyFill="1" applyBorder="1" applyAlignment="1">
      <alignment horizontal="center"/>
    </xf>
    <xf numFmtId="164" fontId="8" fillId="0" borderId="0" xfId="1" applyNumberFormat="1" applyFont="1" applyFill="1" applyBorder="1"/>
    <xf numFmtId="0" fontId="8" fillId="2" borderId="30" xfId="0" applyFont="1" applyFill="1" applyBorder="1" applyAlignment="1">
      <alignment horizontal="center"/>
    </xf>
    <xf numFmtId="0" fontId="8" fillId="2" borderId="29" xfId="0" applyFont="1" applyFill="1" applyBorder="1" applyAlignment="1">
      <alignment horizontal="center"/>
    </xf>
    <xf numFmtId="0" fontId="8" fillId="2" borderId="31" xfId="0" applyFont="1" applyFill="1" applyBorder="1" applyAlignment="1">
      <alignment horizontal="center"/>
    </xf>
    <xf numFmtId="0" fontId="8" fillId="2" borderId="32" xfId="0" applyFont="1" applyFill="1" applyBorder="1" applyAlignment="1">
      <alignment horizontal="center"/>
    </xf>
    <xf numFmtId="164" fontId="8" fillId="2" borderId="30" xfId="1" applyNumberFormat="1" applyFont="1" applyFill="1" applyBorder="1" applyAlignment="1">
      <alignment horizontal="center"/>
    </xf>
    <xf numFmtId="164" fontId="8" fillId="2" borderId="31" xfId="1" applyNumberFormat="1" applyFont="1" applyFill="1" applyBorder="1" applyAlignment="1">
      <alignment horizontal="center"/>
    </xf>
    <xf numFmtId="44" fontId="8" fillId="2" borderId="30" xfId="1" applyFont="1" applyFill="1" applyBorder="1" applyAlignment="1">
      <alignment horizontal="center"/>
    </xf>
    <xf numFmtId="164" fontId="8" fillId="2" borderId="31" xfId="0" applyNumberFormat="1" applyFont="1" applyFill="1" applyBorder="1"/>
    <xf numFmtId="164" fontId="8" fillId="2" borderId="30" xfId="1" applyNumberFormat="1" applyFont="1" applyFill="1" applyBorder="1"/>
    <xf numFmtId="164" fontId="8" fillId="2" borderId="32" xfId="1" applyNumberFormat="1" applyFont="1" applyFill="1" applyBorder="1"/>
    <xf numFmtId="0" fontId="9" fillId="3" borderId="8" xfId="0" applyFont="1" applyFill="1" applyBorder="1" applyAlignment="1">
      <alignment horizontal="center"/>
    </xf>
    <xf numFmtId="0" fontId="9" fillId="3" borderId="15" xfId="0" applyFont="1" applyFill="1" applyBorder="1" applyAlignment="1">
      <alignment horizontal="center"/>
    </xf>
    <xf numFmtId="0" fontId="9" fillId="3" borderId="0" xfId="0" applyFont="1" applyFill="1" applyBorder="1" applyAlignment="1">
      <alignment horizontal="center"/>
    </xf>
    <xf numFmtId="0" fontId="9" fillId="3" borderId="6" xfId="0" applyFont="1" applyFill="1" applyBorder="1" applyAlignment="1">
      <alignment horizontal="center"/>
    </xf>
    <xf numFmtId="164" fontId="9" fillId="2" borderId="8" xfId="1" applyNumberFormat="1" applyFont="1" applyFill="1" applyBorder="1" applyAlignment="1">
      <alignment horizontal="center"/>
    </xf>
    <xf numFmtId="164" fontId="9" fillId="2" borderId="0" xfId="1" applyNumberFormat="1" applyFont="1" applyFill="1" applyBorder="1" applyAlignment="1">
      <alignment horizontal="center"/>
    </xf>
    <xf numFmtId="44" fontId="9" fillId="2" borderId="8" xfId="1" applyFont="1" applyFill="1" applyBorder="1" applyAlignment="1">
      <alignment horizontal="center"/>
    </xf>
    <xf numFmtId="164" fontId="9" fillId="3" borderId="6" xfId="1" applyNumberFormat="1" applyFont="1" applyFill="1" applyBorder="1"/>
    <xf numFmtId="164" fontId="9" fillId="2" borderId="0" xfId="0" applyNumberFormat="1" applyFont="1" applyFill="1" applyBorder="1"/>
    <xf numFmtId="9" fontId="9" fillId="3" borderId="0" xfId="2" applyFont="1" applyFill="1" applyBorder="1" applyAlignment="1">
      <alignment horizontal="center"/>
    </xf>
    <xf numFmtId="164" fontId="9" fillId="2" borderId="8" xfId="1" applyNumberFormat="1" applyFont="1" applyFill="1" applyBorder="1"/>
    <xf numFmtId="164" fontId="9" fillId="2" borderId="6" xfId="1" applyNumberFormat="1" applyFont="1" applyFill="1" applyBorder="1"/>
    <xf numFmtId="164" fontId="9" fillId="0" borderId="0" xfId="1" applyNumberFormat="1" applyFont="1" applyFill="1" applyBorder="1"/>
    <xf numFmtId="0" fontId="9" fillId="0" borderId="0" xfId="0" applyFont="1" applyFill="1" applyBorder="1"/>
    <xf numFmtId="0" fontId="9" fillId="3" borderId="9" xfId="0" applyFont="1" applyFill="1" applyBorder="1" applyAlignment="1">
      <alignment horizontal="center"/>
    </xf>
    <xf numFmtId="0" fontId="9" fillId="3" borderId="17" xfId="0" applyFont="1" applyFill="1" applyBorder="1" applyAlignment="1">
      <alignment horizontal="center"/>
    </xf>
    <xf numFmtId="0" fontId="9" fillId="3" borderId="10" xfId="0" applyFont="1" applyFill="1" applyBorder="1" applyAlignment="1">
      <alignment horizontal="center"/>
    </xf>
    <xf numFmtId="0" fontId="9" fillId="3" borderId="11" xfId="0" applyFont="1" applyFill="1" applyBorder="1" applyAlignment="1">
      <alignment horizontal="center"/>
    </xf>
    <xf numFmtId="44" fontId="9" fillId="2" borderId="9" xfId="1" applyFont="1" applyFill="1" applyBorder="1" applyAlignment="1">
      <alignment horizontal="center"/>
    </xf>
    <xf numFmtId="164" fontId="9" fillId="2" borderId="10" xfId="1" applyNumberFormat="1" applyFont="1" applyFill="1" applyBorder="1" applyAlignment="1">
      <alignment horizontal="center"/>
    </xf>
    <xf numFmtId="164" fontId="9" fillId="3" borderId="11" xfId="1" applyNumberFormat="1" applyFont="1" applyFill="1" applyBorder="1"/>
    <xf numFmtId="164" fontId="9" fillId="2" borderId="10" xfId="0" applyNumberFormat="1" applyFont="1" applyFill="1" applyBorder="1"/>
    <xf numFmtId="9" fontId="9" fillId="3" borderId="10" xfId="2" applyFont="1" applyFill="1" applyBorder="1" applyAlignment="1">
      <alignment horizontal="center"/>
    </xf>
    <xf numFmtId="164" fontId="9" fillId="2" borderId="9" xfId="1" applyNumberFormat="1" applyFont="1" applyFill="1" applyBorder="1"/>
    <xf numFmtId="164" fontId="9" fillId="2" borderId="11" xfId="1" applyNumberFormat="1" applyFont="1" applyFill="1" applyBorder="1"/>
    <xf numFmtId="0" fontId="7" fillId="0" borderId="0" xfId="0" applyFont="1" applyFill="1" applyBorder="1" applyAlignment="1">
      <alignment horizontal="center"/>
    </xf>
    <xf numFmtId="164" fontId="7" fillId="4" borderId="33" xfId="1" applyNumberFormat="1" applyFont="1" applyFill="1" applyBorder="1" applyAlignment="1">
      <alignment horizontal="center"/>
    </xf>
    <xf numFmtId="164" fontId="7" fillId="4" borderId="34" xfId="1" applyNumberFormat="1" applyFont="1" applyFill="1" applyBorder="1" applyAlignment="1">
      <alignment horizontal="center"/>
    </xf>
    <xf numFmtId="164" fontId="7" fillId="4" borderId="4" xfId="1" applyNumberFormat="1" applyFont="1" applyFill="1" applyBorder="1" applyAlignment="1">
      <alignment horizontal="center"/>
    </xf>
    <xf numFmtId="44" fontId="7" fillId="4" borderId="1" xfId="1" applyFont="1" applyFill="1" applyBorder="1"/>
    <xf numFmtId="44" fontId="7" fillId="4" borderId="33" xfId="1" applyFont="1" applyFill="1" applyBorder="1"/>
    <xf numFmtId="9" fontId="7" fillId="0" borderId="0" xfId="2" applyFont="1" applyFill="1" applyBorder="1" applyAlignment="1">
      <alignment horizontal="center"/>
    </xf>
    <xf numFmtId="164" fontId="7" fillId="4" borderId="33" xfId="1" applyNumberFormat="1" applyFont="1" applyFill="1" applyBorder="1"/>
    <xf numFmtId="164" fontId="7" fillId="4" borderId="4" xfId="1" applyNumberFormat="1" applyFont="1" applyFill="1" applyBorder="1"/>
    <xf numFmtId="44" fontId="7" fillId="0" borderId="0" xfId="1" applyFont="1" applyFill="1" applyBorder="1"/>
    <xf numFmtId="0" fontId="5" fillId="0" borderId="0" xfId="0" applyFont="1" applyAlignment="1">
      <alignment horizontal="center"/>
    </xf>
    <xf numFmtId="0" fontId="7" fillId="0" borderId="0" xfId="0" applyFont="1" applyAlignment="1">
      <alignment horizontal="right"/>
    </xf>
    <xf numFmtId="164" fontId="7" fillId="0" borderId="0" xfId="0" applyNumberFormat="1" applyFont="1" applyAlignment="1">
      <alignment horizontal="center"/>
    </xf>
    <xf numFmtId="164" fontId="9" fillId="0" borderId="0" xfId="0" applyNumberFormat="1" applyFont="1" applyFill="1" applyBorder="1"/>
    <xf numFmtId="164" fontId="7" fillId="0" borderId="0" xfId="0" applyNumberFormat="1" applyFont="1" applyFill="1" applyBorder="1"/>
    <xf numFmtId="0" fontId="10" fillId="0" borderId="0" xfId="0" applyFont="1"/>
    <xf numFmtId="0" fontId="8" fillId="3" borderId="0" xfId="0" applyFont="1" applyFill="1"/>
    <xf numFmtId="44" fontId="8" fillId="2" borderId="0" xfId="1" applyFont="1" applyFill="1" applyBorder="1" applyAlignment="1">
      <alignment horizontal="center"/>
    </xf>
    <xf numFmtId="44" fontId="8" fillId="2" borderId="41" xfId="1" applyFont="1" applyFill="1" applyBorder="1" applyAlignment="1">
      <alignment horizontal="center"/>
    </xf>
    <xf numFmtId="44" fontId="8" fillId="2" borderId="39" xfId="1" applyFont="1" applyFill="1" applyBorder="1" applyAlignment="1">
      <alignment horizontal="center"/>
    </xf>
    <xf numFmtId="164" fontId="8" fillId="2" borderId="42" xfId="1" applyNumberFormat="1" applyFont="1" applyFill="1" applyBorder="1" applyAlignment="1">
      <alignment horizontal="center"/>
    </xf>
    <xf numFmtId="44" fontId="8" fillId="2" borderId="43" xfId="1" applyFont="1" applyFill="1" applyBorder="1" applyAlignment="1">
      <alignment horizontal="center"/>
    </xf>
    <xf numFmtId="164" fontId="8" fillId="2" borderId="44" xfId="1" applyNumberFormat="1" applyFont="1" applyFill="1" applyBorder="1" applyAlignment="1">
      <alignment horizontal="center"/>
    </xf>
    <xf numFmtId="44" fontId="8" fillId="2" borderId="45" xfId="1" applyFont="1" applyFill="1" applyBorder="1" applyAlignment="1">
      <alignment horizontal="center"/>
    </xf>
    <xf numFmtId="44" fontId="8" fillId="2" borderId="31" xfId="1" applyFont="1" applyFill="1" applyBorder="1" applyAlignment="1">
      <alignment horizontal="center"/>
    </xf>
    <xf numFmtId="164" fontId="7" fillId="4" borderId="9" xfId="1" applyNumberFormat="1" applyFont="1" applyFill="1" applyBorder="1" applyAlignment="1">
      <alignment horizontal="center"/>
    </xf>
    <xf numFmtId="164" fontId="7" fillId="4" borderId="10" xfId="1" applyNumberFormat="1" applyFont="1" applyFill="1" applyBorder="1" applyAlignment="1">
      <alignment horizontal="center"/>
    </xf>
    <xf numFmtId="164" fontId="7" fillId="4" borderId="11" xfId="1" applyNumberFormat="1" applyFont="1" applyFill="1" applyBorder="1" applyAlignment="1">
      <alignment horizontal="center"/>
    </xf>
    <xf numFmtId="164" fontId="9" fillId="2" borderId="42" xfId="1" applyNumberFormat="1" applyFont="1" applyFill="1" applyBorder="1" applyAlignment="1">
      <alignment horizontal="center"/>
    </xf>
    <xf numFmtId="164" fontId="9" fillId="2" borderId="44" xfId="1" applyNumberFormat="1" applyFont="1" applyFill="1" applyBorder="1" applyAlignment="1">
      <alignment horizontal="center"/>
    </xf>
    <xf numFmtId="164" fontId="9" fillId="2" borderId="46" xfId="1" applyNumberFormat="1" applyFont="1" applyFill="1" applyBorder="1" applyAlignment="1">
      <alignment horizontal="center"/>
    </xf>
    <xf numFmtId="164" fontId="7" fillId="4" borderId="17" xfId="1" applyNumberFormat="1" applyFont="1" applyFill="1" applyBorder="1" applyAlignment="1">
      <alignment horizontal="center"/>
    </xf>
    <xf numFmtId="164" fontId="8" fillId="2" borderId="47" xfId="1" applyNumberFormat="1" applyFont="1" applyFill="1" applyBorder="1" applyAlignment="1">
      <alignment horizontal="center"/>
    </xf>
    <xf numFmtId="164" fontId="8" fillId="2" borderId="48" xfId="1" applyNumberFormat="1" applyFont="1" applyFill="1" applyBorder="1" applyAlignment="1">
      <alignment horizontal="center"/>
    </xf>
    <xf numFmtId="164" fontId="8" fillId="2" borderId="49" xfId="1" applyNumberFormat="1" applyFont="1" applyFill="1" applyBorder="1" applyAlignment="1">
      <alignment horizontal="center"/>
    </xf>
    <xf numFmtId="0" fontId="0" fillId="0" borderId="0" xfId="0" applyAlignment="1"/>
    <xf numFmtId="9" fontId="8" fillId="2" borderId="0" xfId="2" applyFont="1" applyFill="1" applyBorder="1" applyAlignment="1">
      <alignment horizontal="center"/>
    </xf>
    <xf numFmtId="0" fontId="8" fillId="2" borderId="6" xfId="0" applyFont="1" applyFill="1" applyBorder="1"/>
    <xf numFmtId="9" fontId="8" fillId="2" borderId="31" xfId="2" applyFont="1" applyFill="1" applyBorder="1" applyAlignment="1">
      <alignment horizontal="center"/>
    </xf>
    <xf numFmtId="0" fontId="9" fillId="0" borderId="0" xfId="0" applyFont="1" applyAlignment="1"/>
    <xf numFmtId="0" fontId="3"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4" fillId="0" borderId="1" xfId="0" applyFont="1" applyFill="1" applyBorder="1" applyAlignment="1">
      <alignment horizontal="center" vertical="center" wrapText="1"/>
    </xf>
    <xf numFmtId="0" fontId="5" fillId="2" borderId="35" xfId="0" applyFont="1" applyFill="1" applyBorder="1" applyAlignment="1">
      <alignment horizontal="center" wrapText="1"/>
    </xf>
    <xf numFmtId="0" fontId="5" fillId="2" borderId="36" xfId="0" applyFont="1" applyFill="1" applyBorder="1" applyAlignment="1">
      <alignment horizontal="center" wrapText="1"/>
    </xf>
    <xf numFmtId="0" fontId="0" fillId="0" borderId="37" xfId="0" applyBorder="1" applyAlignment="1">
      <alignment horizontal="center" wrapText="1"/>
    </xf>
    <xf numFmtId="0" fontId="5" fillId="2" borderId="38" xfId="0" applyFont="1" applyFill="1" applyBorder="1" applyAlignment="1">
      <alignment horizontal="center" wrapText="1"/>
    </xf>
    <xf numFmtId="0" fontId="5" fillId="2" borderId="39" xfId="0" applyFont="1" applyFill="1" applyBorder="1" applyAlignment="1">
      <alignment horizontal="center" wrapText="1"/>
    </xf>
    <xf numFmtId="0" fontId="0" fillId="0" borderId="40" xfId="0" applyBorder="1" applyAlignment="1">
      <alignment horizontal="center" wrapText="1"/>
    </xf>
    <xf numFmtId="0" fontId="5" fillId="2" borderId="8" xfId="0" applyFont="1" applyFill="1" applyBorder="1" applyAlignment="1">
      <alignment horizontal="center" wrapText="1"/>
    </xf>
    <xf numFmtId="0" fontId="5" fillId="2" borderId="0" xfId="0" applyFont="1" applyFill="1" applyBorder="1" applyAlignment="1">
      <alignment horizontal="center" wrapText="1"/>
    </xf>
    <xf numFmtId="0" fontId="5" fillId="2" borderId="6" xfId="0" applyFont="1" applyFill="1" applyBorder="1" applyAlignment="1">
      <alignment horizontal="center" wrapText="1"/>
    </xf>
    <xf numFmtId="0" fontId="0" fillId="0" borderId="36" xfId="0" applyBorder="1" applyAlignment="1">
      <alignment horizontal="center" wrapText="1"/>
    </xf>
    <xf numFmtId="0" fontId="5" fillId="2" borderId="12" xfId="0" applyFont="1" applyFill="1" applyBorder="1" applyAlignment="1">
      <alignment horizontal="center" vertical="center" wrapText="1"/>
    </xf>
    <xf numFmtId="0" fontId="5" fillId="2" borderId="8" xfId="0" applyFont="1" applyFill="1" applyBorder="1" applyAlignment="1">
      <alignment vertical="center" wrapText="1"/>
    </xf>
    <xf numFmtId="0" fontId="5" fillId="2" borderId="13" xfId="0" applyFont="1" applyFill="1" applyBorder="1" applyAlignment="1">
      <alignment vertical="center" wrapText="1"/>
    </xf>
    <xf numFmtId="0" fontId="5" fillId="2" borderId="35" xfId="0" applyFont="1" applyFill="1" applyBorder="1" applyAlignment="1">
      <alignment horizontal="center"/>
    </xf>
    <xf numFmtId="0" fontId="5" fillId="2" borderId="37" xfId="0" applyFont="1" applyFill="1" applyBorder="1" applyAlignment="1">
      <alignment horizontal="center"/>
    </xf>
    <xf numFmtId="0" fontId="5" fillId="2" borderId="4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36" xfId="0" applyFont="1" applyFill="1" applyBorder="1" applyAlignment="1">
      <alignment horizontal="center"/>
    </xf>
    <xf numFmtId="164" fontId="5" fillId="2" borderId="14" xfId="1" applyNumberFormat="1" applyFont="1" applyFill="1" applyBorder="1" applyAlignment="1">
      <alignment horizontal="center" vertical="center" wrapText="1"/>
    </xf>
    <xf numFmtId="164" fontId="5" fillId="2" borderId="15" xfId="1" applyNumberFormat="1" applyFont="1" applyFill="1" applyBorder="1" applyAlignment="1">
      <alignment horizontal="center" vertical="center" wrapText="1"/>
    </xf>
    <xf numFmtId="164" fontId="5" fillId="2" borderId="16" xfId="1"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6" xfId="0" applyFon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ction/OPS/Unit/PFO/Arterial%20Operations/PASS/PASS%20FY%202017-18/Tracking%20Sheets%20for%20Projects/PASS%20calcs%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ed"/>
      <sheetName val="all requested"/>
    </sheetNames>
    <sheetDataSet>
      <sheetData sheetId="0"/>
      <sheetData sheetId="1">
        <row r="13">
          <cell r="C13">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
  <sheetViews>
    <sheetView tabSelected="1" workbookViewId="0">
      <selection activeCell="G20" sqref="G20"/>
    </sheetView>
  </sheetViews>
  <sheetFormatPr defaultRowHeight="15" x14ac:dyDescent="0.25"/>
  <cols>
    <col min="1" max="1" width="11" customWidth="1"/>
    <col min="2" max="2" width="14.140625" customWidth="1"/>
    <col min="3" max="3" width="11.140625" customWidth="1"/>
    <col min="6" max="6" width="7.140625" customWidth="1"/>
    <col min="7" max="8" width="7.85546875" customWidth="1"/>
    <col min="9" max="9" width="7.5703125" customWidth="1"/>
    <col min="12" max="12" width="18.5703125" customWidth="1"/>
    <col min="13" max="13" width="16.140625" customWidth="1"/>
    <col min="14" max="14" width="28.140625" customWidth="1"/>
    <col min="15" max="16" width="20.42578125" customWidth="1"/>
    <col min="17" max="17" width="36.42578125" customWidth="1"/>
    <col min="18" max="18" width="18.140625" customWidth="1"/>
    <col min="19" max="19" width="13.5703125" customWidth="1"/>
    <col min="20" max="49" width="9.140625" style="1"/>
  </cols>
  <sheetData>
    <row r="1" spans="1:50" s="4" customFormat="1" ht="13.5" thickBot="1" x14ac:dyDescent="0.25">
      <c r="A1" s="134" t="s">
        <v>6</v>
      </c>
      <c r="B1" s="134" t="s">
        <v>1</v>
      </c>
      <c r="C1" s="134" t="s">
        <v>70</v>
      </c>
      <c r="D1" s="134" t="s">
        <v>69</v>
      </c>
      <c r="E1" s="134" t="s">
        <v>68</v>
      </c>
      <c r="F1" s="134" t="s">
        <v>67</v>
      </c>
      <c r="G1" s="135"/>
      <c r="H1" s="135"/>
      <c r="I1" s="135"/>
      <c r="J1" s="134" t="s">
        <v>0</v>
      </c>
      <c r="K1" s="134" t="s">
        <v>64</v>
      </c>
      <c r="L1" s="134" t="s">
        <v>77</v>
      </c>
      <c r="M1" s="136" t="s">
        <v>75</v>
      </c>
      <c r="N1" s="134" t="s">
        <v>76</v>
      </c>
      <c r="O1" s="135"/>
      <c r="P1" s="135"/>
      <c r="Q1" s="136" t="s">
        <v>74</v>
      </c>
      <c r="R1" s="134" t="s">
        <v>65</v>
      </c>
      <c r="S1" s="134" t="s">
        <v>66</v>
      </c>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6"/>
    </row>
    <row r="2" spans="1:50" s="4" customFormat="1" ht="13.5" thickBot="1" x14ac:dyDescent="0.25">
      <c r="A2" s="134"/>
      <c r="B2" s="134"/>
      <c r="C2" s="134"/>
      <c r="D2" s="134"/>
      <c r="E2" s="134"/>
      <c r="F2" s="134"/>
      <c r="G2" s="135"/>
      <c r="H2" s="135"/>
      <c r="I2" s="135"/>
      <c r="J2" s="134"/>
      <c r="K2" s="134"/>
      <c r="L2" s="134"/>
      <c r="M2" s="139"/>
      <c r="N2" s="134"/>
      <c r="O2" s="135"/>
      <c r="P2" s="135"/>
      <c r="Q2" s="137"/>
      <c r="R2" s="134"/>
      <c r="S2" s="134"/>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6"/>
    </row>
    <row r="3" spans="1:50" s="4" customFormat="1" ht="68.25" customHeight="1" thickBot="1" x14ac:dyDescent="0.25">
      <c r="A3" s="135"/>
      <c r="B3" s="135"/>
      <c r="C3" s="135"/>
      <c r="D3" s="135"/>
      <c r="E3" s="135"/>
      <c r="F3" s="3" t="s">
        <v>2</v>
      </c>
      <c r="G3" s="3" t="s">
        <v>3</v>
      </c>
      <c r="H3" s="3" t="s">
        <v>4</v>
      </c>
      <c r="I3" s="3" t="s">
        <v>5</v>
      </c>
      <c r="J3" s="135"/>
      <c r="K3" s="135"/>
      <c r="L3" s="135"/>
      <c r="M3" s="138"/>
      <c r="N3" s="3" t="s">
        <v>71</v>
      </c>
      <c r="O3" s="3" t="s">
        <v>72</v>
      </c>
      <c r="P3" s="3" t="s">
        <v>73</v>
      </c>
      <c r="Q3" s="138"/>
      <c r="R3" s="135"/>
      <c r="S3" s="135"/>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6"/>
    </row>
    <row r="4" spans="1:50" s="2" customFormat="1" x14ac:dyDescent="0.25">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row>
  </sheetData>
  <mergeCells count="14">
    <mergeCell ref="A1:A3"/>
    <mergeCell ref="B1:B3"/>
    <mergeCell ref="C1:C3"/>
    <mergeCell ref="D1:D3"/>
    <mergeCell ref="R1:R3"/>
    <mergeCell ref="S1:S3"/>
    <mergeCell ref="E1:E3"/>
    <mergeCell ref="J1:J3"/>
    <mergeCell ref="K1:K3"/>
    <mergeCell ref="L1:L3"/>
    <mergeCell ref="N1:P2"/>
    <mergeCell ref="F1:I2"/>
    <mergeCell ref="Q1:Q3"/>
    <mergeCell ref="M1: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G1" sqref="G1:G2"/>
    </sheetView>
  </sheetViews>
  <sheetFormatPr defaultRowHeight="15" x14ac:dyDescent="0.25"/>
  <cols>
    <col min="2" max="2" width="12.140625" customWidth="1"/>
    <col min="3" max="3" width="15.85546875" customWidth="1"/>
    <col min="4" max="4" width="22.140625" customWidth="1"/>
    <col min="5" max="5" width="18.5703125" customWidth="1"/>
    <col min="6" max="6" width="22.42578125" customWidth="1"/>
  </cols>
  <sheetData>
    <row r="1" spans="1:7" s="5" customFormat="1" ht="13.5" thickBot="1" x14ac:dyDescent="0.25">
      <c r="A1" s="134" t="s">
        <v>7</v>
      </c>
      <c r="B1" s="134" t="s">
        <v>8</v>
      </c>
      <c r="C1" s="134" t="s">
        <v>85</v>
      </c>
      <c r="D1" s="134" t="s">
        <v>11</v>
      </c>
      <c r="E1" s="134" t="s">
        <v>9</v>
      </c>
      <c r="F1" s="134" t="s">
        <v>80</v>
      </c>
      <c r="G1" s="134" t="s">
        <v>10</v>
      </c>
    </row>
    <row r="2" spans="1:7" s="5" customFormat="1" ht="37.5" customHeight="1" thickBot="1" x14ac:dyDescent="0.25">
      <c r="A2" s="134"/>
      <c r="B2" s="134"/>
      <c r="C2" s="134"/>
      <c r="D2" s="140"/>
      <c r="E2" s="134"/>
      <c r="F2" s="140"/>
      <c r="G2" s="134"/>
    </row>
  </sheetData>
  <mergeCells count="7">
    <mergeCell ref="A1:A2"/>
    <mergeCell ref="B1:B2"/>
    <mergeCell ref="C1:C2"/>
    <mergeCell ref="E1:E2"/>
    <mergeCell ref="G1:G2"/>
    <mergeCell ref="D1:D2"/>
    <mergeCell ref="F1: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5"/>
  <sheetViews>
    <sheetView zoomScaleNormal="100" workbookViewId="0">
      <selection activeCell="A31" sqref="A31"/>
    </sheetView>
  </sheetViews>
  <sheetFormatPr defaultColWidth="9.140625" defaultRowHeight="15" x14ac:dyDescent="0.25"/>
  <cols>
    <col min="1" max="1" width="11.5703125" style="9" customWidth="1"/>
    <col min="2" max="2" width="26.85546875" style="9" customWidth="1"/>
    <col min="3" max="3" width="11.42578125" style="9" customWidth="1"/>
    <col min="4" max="4" width="12.140625" style="9" customWidth="1"/>
    <col min="5" max="5" width="9.140625" style="9"/>
    <col min="6" max="6" width="10.85546875" style="9" customWidth="1"/>
    <col min="7" max="7" width="11.140625" style="10" customWidth="1"/>
    <col min="8" max="9" width="11.42578125" style="10" customWidth="1"/>
    <col min="10" max="11" width="8.5703125" style="10" customWidth="1"/>
    <col min="12" max="12" width="12.5703125" style="10" customWidth="1"/>
    <col min="13" max="13" width="7.28515625" style="10" bestFit="1" customWidth="1"/>
    <col min="14" max="14" width="8.5703125" style="10" bestFit="1" customWidth="1"/>
    <col min="15" max="15" width="13.28515625" style="10" customWidth="1"/>
    <col min="16" max="16" width="11.85546875" style="10" customWidth="1"/>
    <col min="17" max="18" width="10.7109375" style="10" customWidth="1"/>
    <col min="19" max="19" width="23.140625" style="10" customWidth="1"/>
    <col min="20" max="20" width="10.5703125" style="9" customWidth="1"/>
    <col min="21" max="21" width="11" style="10" customWidth="1"/>
    <col min="22" max="22" width="10.5703125" style="9" bestFit="1" customWidth="1"/>
    <col min="23" max="23" width="13" style="11" customWidth="1"/>
    <col min="24" max="24" width="10.140625" style="10" customWidth="1"/>
    <col min="25" max="25" width="9.42578125" style="10" customWidth="1"/>
    <col min="26" max="26" width="9.140625" style="10" customWidth="1"/>
    <col min="27" max="28" width="10.85546875" style="9" customWidth="1"/>
    <col min="29" max="29" width="10.28515625" style="12" bestFit="1" customWidth="1"/>
    <col min="30" max="31" width="9.5703125" style="12" bestFit="1" customWidth="1"/>
    <col min="32" max="33" width="9.140625" style="12"/>
    <col min="34" max="16384" width="9.140625" style="9"/>
  </cols>
  <sheetData>
    <row r="1" spans="1:33" ht="15.75" x14ac:dyDescent="0.25">
      <c r="A1" s="109" t="s">
        <v>25</v>
      </c>
    </row>
    <row r="2" spans="1:33" x14ac:dyDescent="0.25">
      <c r="A2" s="9" t="s">
        <v>24</v>
      </c>
    </row>
    <row r="3" spans="1:33" x14ac:dyDescent="0.25">
      <c r="A3" s="110" t="s">
        <v>63</v>
      </c>
      <c r="B3" s="13"/>
      <c r="C3" s="13"/>
      <c r="D3" s="13"/>
      <c r="E3" s="13"/>
      <c r="F3" s="13"/>
    </row>
    <row r="4" spans="1:33" ht="15.75" thickBot="1" x14ac:dyDescent="0.3"/>
    <row r="5" spans="1:33" ht="43.5" thickBot="1" x14ac:dyDescent="0.3">
      <c r="B5" s="14" t="s">
        <v>12</v>
      </c>
      <c r="C5" s="15" t="s">
        <v>30</v>
      </c>
      <c r="D5" s="16" t="s">
        <v>58</v>
      </c>
      <c r="G5" s="17"/>
      <c r="H5" s="17"/>
      <c r="I5" s="17"/>
      <c r="J5" s="17"/>
      <c r="K5" s="17"/>
      <c r="L5" s="17"/>
      <c r="M5" s="17"/>
      <c r="N5" s="17"/>
      <c r="O5" s="17"/>
      <c r="P5" s="17"/>
      <c r="Q5" s="17"/>
      <c r="R5" s="17"/>
      <c r="S5" s="17"/>
    </row>
    <row r="6" spans="1:33" x14ac:dyDescent="0.25">
      <c r="B6" s="164" t="s">
        <v>61</v>
      </c>
      <c r="C6" s="18">
        <v>3</v>
      </c>
      <c r="D6" s="19">
        <v>2600</v>
      </c>
      <c r="G6" s="20"/>
      <c r="H6" s="20"/>
      <c r="I6" s="20"/>
      <c r="J6" s="20"/>
      <c r="K6" s="20"/>
      <c r="L6" s="20"/>
      <c r="M6" s="20"/>
      <c r="N6" s="20"/>
      <c r="O6" s="20"/>
      <c r="P6" s="20"/>
      <c r="Q6" s="20"/>
      <c r="R6" s="20"/>
      <c r="S6" s="17"/>
      <c r="T6" s="11"/>
    </row>
    <row r="7" spans="1:33" x14ac:dyDescent="0.25">
      <c r="B7" s="165"/>
      <c r="C7" s="21">
        <v>2</v>
      </c>
      <c r="D7" s="22">
        <v>2300</v>
      </c>
      <c r="G7" s="20"/>
      <c r="H7" s="23"/>
      <c r="I7" s="23"/>
      <c r="J7" s="23"/>
      <c r="K7" s="23"/>
      <c r="L7" s="23"/>
      <c r="M7" s="23"/>
      <c r="N7" s="23"/>
      <c r="O7" s="23"/>
      <c r="P7" s="23"/>
      <c r="Q7" s="23"/>
      <c r="R7" s="23"/>
      <c r="S7" s="23"/>
      <c r="T7" s="23"/>
    </row>
    <row r="8" spans="1:33" ht="15.75" thickBot="1" x14ac:dyDescent="0.3">
      <c r="B8" s="166"/>
      <c r="C8" s="24">
        <v>1</v>
      </c>
      <c r="D8" s="25">
        <v>2000</v>
      </c>
      <c r="G8" s="26"/>
      <c r="H8" s="26"/>
      <c r="I8" s="26"/>
      <c r="J8" s="26"/>
      <c r="K8" s="26"/>
      <c r="L8" s="26"/>
      <c r="M8" s="26"/>
      <c r="N8" s="26"/>
      <c r="O8" s="26"/>
      <c r="P8" s="26"/>
      <c r="Q8" s="26"/>
      <c r="R8" s="26"/>
      <c r="S8" s="17"/>
      <c r="T8" s="27"/>
    </row>
    <row r="9" spans="1:33" x14ac:dyDescent="0.25">
      <c r="B9" s="164" t="s">
        <v>62</v>
      </c>
      <c r="C9" s="18">
        <v>3</v>
      </c>
      <c r="D9" s="19">
        <v>2800</v>
      </c>
      <c r="G9" s="17"/>
      <c r="H9" s="17"/>
      <c r="I9" s="17"/>
      <c r="J9" s="17"/>
      <c r="K9" s="17"/>
      <c r="L9" s="17"/>
      <c r="M9" s="17"/>
      <c r="N9" s="17"/>
      <c r="O9" s="17"/>
      <c r="P9" s="17"/>
      <c r="Q9" s="17"/>
      <c r="R9" s="17"/>
      <c r="S9" s="17"/>
    </row>
    <row r="10" spans="1:33" x14ac:dyDescent="0.25">
      <c r="B10" s="165"/>
      <c r="C10" s="21">
        <v>2</v>
      </c>
      <c r="D10" s="22">
        <v>2500</v>
      </c>
      <c r="G10" s="17"/>
      <c r="H10" s="17"/>
      <c r="I10" s="17"/>
      <c r="J10" s="17"/>
      <c r="K10" s="17"/>
      <c r="L10" s="17"/>
      <c r="M10" s="17"/>
      <c r="N10" s="17"/>
      <c r="O10" s="17"/>
      <c r="P10" s="17"/>
      <c r="Q10" s="17"/>
      <c r="R10" s="17"/>
      <c r="S10" s="17"/>
    </row>
    <row r="11" spans="1:33" ht="15.75" thickBot="1" x14ac:dyDescent="0.3">
      <c r="B11" s="166"/>
      <c r="C11" s="24">
        <v>1</v>
      </c>
      <c r="D11" s="25">
        <v>2200</v>
      </c>
    </row>
    <row r="12" spans="1:33" s="28" customFormat="1" ht="15.75" thickBot="1" x14ac:dyDescent="0.3">
      <c r="B12" s="29"/>
      <c r="C12" s="30"/>
      <c r="G12" s="17"/>
      <c r="H12" s="17"/>
      <c r="I12" s="17"/>
      <c r="J12" s="17"/>
      <c r="K12" s="17"/>
      <c r="L12" s="17"/>
      <c r="M12" s="17"/>
      <c r="N12" s="17"/>
      <c r="O12" s="17"/>
      <c r="P12" s="17"/>
      <c r="Q12" s="17"/>
      <c r="R12" s="17"/>
      <c r="S12" s="17"/>
      <c r="U12" s="17"/>
      <c r="W12" s="20"/>
      <c r="X12" s="17"/>
      <c r="Y12" s="17"/>
      <c r="Z12" s="17"/>
      <c r="AC12" s="12"/>
      <c r="AD12" s="12"/>
      <c r="AE12" s="12"/>
      <c r="AF12" s="12"/>
      <c r="AG12" s="12"/>
    </row>
    <row r="13" spans="1:33" s="32" customFormat="1" ht="15.75" customHeight="1" x14ac:dyDescent="0.25">
      <c r="A13" s="151" t="s">
        <v>17</v>
      </c>
      <c r="B13" s="167" t="s">
        <v>78</v>
      </c>
      <c r="C13" s="151" t="s">
        <v>32</v>
      </c>
      <c r="D13" s="170"/>
      <c r="E13" s="151" t="s">
        <v>28</v>
      </c>
      <c r="F13" s="173"/>
      <c r="G13" s="141" t="s">
        <v>38</v>
      </c>
      <c r="H13" s="142"/>
      <c r="I13" s="143"/>
      <c r="J13" s="141" t="s">
        <v>39</v>
      </c>
      <c r="K13" s="142"/>
      <c r="L13" s="142"/>
      <c r="M13" s="142"/>
      <c r="N13" s="142"/>
      <c r="O13" s="142"/>
      <c r="P13" s="150"/>
      <c r="Q13" s="150"/>
      <c r="R13" s="143"/>
      <c r="S13" s="154" t="s">
        <v>18</v>
      </c>
      <c r="T13" s="155"/>
      <c r="U13" s="154" t="s">
        <v>53</v>
      </c>
      <c r="V13" s="155"/>
      <c r="W13" s="161" t="s">
        <v>48</v>
      </c>
      <c r="X13" s="154" t="s">
        <v>54</v>
      </c>
      <c r="Y13" s="160"/>
      <c r="Z13" s="160"/>
      <c r="AA13" s="154" t="s">
        <v>52</v>
      </c>
      <c r="AB13" s="155"/>
      <c r="AC13" s="31"/>
      <c r="AD13" s="31"/>
      <c r="AE13" s="31"/>
      <c r="AF13" s="31"/>
      <c r="AG13" s="31"/>
    </row>
    <row r="14" spans="1:33" s="32" customFormat="1" ht="12.75" customHeight="1" x14ac:dyDescent="0.25">
      <c r="A14" s="152"/>
      <c r="B14" s="168"/>
      <c r="C14" s="171"/>
      <c r="D14" s="172"/>
      <c r="E14" s="174"/>
      <c r="F14" s="175"/>
      <c r="G14" s="144" t="s">
        <v>36</v>
      </c>
      <c r="H14" s="145"/>
      <c r="I14" s="146"/>
      <c r="J14" s="147" t="s">
        <v>41</v>
      </c>
      <c r="K14" s="148"/>
      <c r="L14" s="148"/>
      <c r="M14" s="147" t="s">
        <v>42</v>
      </c>
      <c r="N14" s="148"/>
      <c r="O14" s="149"/>
      <c r="P14" s="147" t="s">
        <v>81</v>
      </c>
      <c r="Q14" s="148"/>
      <c r="R14" s="149"/>
      <c r="S14" s="158" t="s">
        <v>60</v>
      </c>
      <c r="T14" s="156" t="s">
        <v>40</v>
      </c>
      <c r="U14" s="33" t="s">
        <v>45</v>
      </c>
      <c r="V14" s="34">
        <v>700</v>
      </c>
      <c r="W14" s="162"/>
      <c r="X14" s="33" t="s">
        <v>49</v>
      </c>
      <c r="Y14" s="33" t="s">
        <v>50</v>
      </c>
      <c r="Z14" s="33" t="s">
        <v>51</v>
      </c>
      <c r="AA14" s="35" t="s">
        <v>13</v>
      </c>
      <c r="AB14" s="36" t="s">
        <v>14</v>
      </c>
      <c r="AC14" s="31"/>
      <c r="AD14" s="31"/>
      <c r="AE14" s="31"/>
      <c r="AF14" s="31"/>
      <c r="AG14" s="31"/>
    </row>
    <row r="15" spans="1:33" s="32" customFormat="1" ht="13.5" customHeight="1" thickBot="1" x14ac:dyDescent="0.25">
      <c r="A15" s="153"/>
      <c r="B15" s="169"/>
      <c r="C15" s="37" t="s">
        <v>26</v>
      </c>
      <c r="D15" s="37" t="s">
        <v>27</v>
      </c>
      <c r="E15" s="38" t="s">
        <v>26</v>
      </c>
      <c r="F15" s="39" t="s">
        <v>27</v>
      </c>
      <c r="G15" s="38" t="s">
        <v>34</v>
      </c>
      <c r="H15" s="37" t="s">
        <v>35</v>
      </c>
      <c r="I15" s="37" t="s">
        <v>33</v>
      </c>
      <c r="J15" s="38" t="s">
        <v>26</v>
      </c>
      <c r="K15" s="37" t="s">
        <v>27</v>
      </c>
      <c r="L15" s="37" t="s">
        <v>37</v>
      </c>
      <c r="M15" s="38" t="s">
        <v>26</v>
      </c>
      <c r="N15" s="37" t="s">
        <v>27</v>
      </c>
      <c r="O15" s="39" t="s">
        <v>37</v>
      </c>
      <c r="P15" s="35" t="s">
        <v>26</v>
      </c>
      <c r="Q15" s="33" t="s">
        <v>27</v>
      </c>
      <c r="R15" s="36" t="s">
        <v>37</v>
      </c>
      <c r="S15" s="159"/>
      <c r="T15" s="157"/>
      <c r="U15" s="37" t="s">
        <v>46</v>
      </c>
      <c r="V15" s="37" t="s">
        <v>47</v>
      </c>
      <c r="W15" s="163"/>
      <c r="X15" s="40">
        <v>0.1</v>
      </c>
      <c r="Y15" s="40">
        <v>0.15</v>
      </c>
      <c r="Z15" s="40">
        <v>0.2</v>
      </c>
      <c r="AA15" s="38" t="s">
        <v>47</v>
      </c>
      <c r="AB15" s="39" t="s">
        <v>47</v>
      </c>
      <c r="AC15" s="41" t="s">
        <v>57</v>
      </c>
      <c r="AD15" s="31"/>
      <c r="AE15" s="31"/>
      <c r="AF15" s="31"/>
      <c r="AG15" s="31"/>
    </row>
    <row r="16" spans="1:33" s="56" customFormat="1" ht="15.75" thickTop="1" x14ac:dyDescent="0.25">
      <c r="A16" s="42" t="s">
        <v>20</v>
      </c>
      <c r="B16" s="43" t="s">
        <v>19</v>
      </c>
      <c r="C16" s="44">
        <f>+'[1]all requested'!C13</f>
        <v>9</v>
      </c>
      <c r="D16" s="44">
        <v>5</v>
      </c>
      <c r="E16" s="42">
        <v>0</v>
      </c>
      <c r="F16" s="45">
        <v>3</v>
      </c>
      <c r="G16" s="42">
        <v>4</v>
      </c>
      <c r="H16" s="44">
        <v>0</v>
      </c>
      <c r="I16" s="44">
        <v>0</v>
      </c>
      <c r="J16" s="46">
        <f t="shared" ref="J16:J28" si="0">IF(G16=4,($C16*($D$6+$D$8))+$E16*($D$6+$D$8),IF(G16=3,($D$6*($C16+$E16)),IF(G16=2,($D$7*($C16+$E16)),IF(G16=1,($D$8*($C16+$E16)),IF(G16=0,0)))))</f>
        <v>41400</v>
      </c>
      <c r="K16" s="47">
        <f t="shared" ref="K16:K28" si="1">IF(G16=4,($D16*($D$9+$D$11))+$F16*($D$9+$D$11),IF(G16=3,($D$9*($D16+$F16)),IF(G16=2,($D$10*($D16+$F16)),IF(G16=1,($D$11*($D16+$F16)),IF(G16=0,0)))))</f>
        <v>40000</v>
      </c>
      <c r="L16" s="47">
        <f>+K16+J16</f>
        <v>81400</v>
      </c>
      <c r="M16" s="48">
        <f t="shared" ref="M16:M28" si="2">IF(H16=4,($C16*($D$6+$D$8))+$E16*($D$6+$D$8),IF(H16=3,($D$6*($C16+$E16)),IF(H16=2,($D$7*($C16+$E16)),IF(H16=1,($D$8*($C16+$E16)),IF(H16=0,0)))))</f>
        <v>0</v>
      </c>
      <c r="N16" s="47">
        <f t="shared" ref="N16:N28" si="3">IF(H16=4,($D16*($D$9+$D$11))+$F16*($D$9+$D$11),IF(H16=3,($D$9*($D16+$F16)),IF(H16=2,($D$10*($D16+$F16)),IF(H16=1,($D$11*($D16+$F16)),IF(H16=0,0)))))</f>
        <v>0</v>
      </c>
      <c r="O16" s="47">
        <f>+N16+M16</f>
        <v>0</v>
      </c>
      <c r="P16" s="112">
        <f>IF(I16=4,($C16*($D$6+$D$8))+$E16*($D$6+$D$8),IF(I16=3,($D$6*($C16+$E16)),IF(I16=2,($D$7*($C16+$E16)),IF(I16=1,($D$8*($C16+$E16)),IF(I16=0,0)))))</f>
        <v>0</v>
      </c>
      <c r="Q16" s="113">
        <f>IF(I16=4,($D16*($D$9+$D$11))+$F16*($D$9+$D$11),IF(I16=3,($D$9*($D16+$F16)),IF(I16=2,($D$10*($D16+$F16)),IF(I16=1,($D$11*($D16+$F16)),IF(I16=0,0)))))</f>
        <v>0</v>
      </c>
      <c r="R16" s="114">
        <f>+Q16+P16</f>
        <v>0</v>
      </c>
      <c r="S16" s="44" t="s">
        <v>44</v>
      </c>
      <c r="T16" s="52">
        <v>9000</v>
      </c>
      <c r="U16" s="44">
        <v>1</v>
      </c>
      <c r="V16" s="49">
        <f>+U16*$V$14</f>
        <v>700</v>
      </c>
      <c r="W16" s="50">
        <f>+V16+T16+L16+O16+R16</f>
        <v>91100</v>
      </c>
      <c r="X16" s="130">
        <v>0.1</v>
      </c>
      <c r="Y16" s="130"/>
      <c r="Z16" s="130"/>
      <c r="AA16" s="51">
        <f t="shared" ref="AA16" si="4">+W16-AB16</f>
        <v>81710</v>
      </c>
      <c r="AB16" s="52">
        <f t="shared" ref="AB16" si="5">+(W16-V16)*(X16+Y16+Z16)+V16*0.5</f>
        <v>9390</v>
      </c>
      <c r="AC16" s="53">
        <f>+AB16+AA16</f>
        <v>91100</v>
      </c>
      <c r="AD16" s="54"/>
      <c r="AE16" s="55"/>
      <c r="AF16" s="55"/>
      <c r="AG16" s="55"/>
    </row>
    <row r="17" spans="1:33" s="55" customFormat="1" x14ac:dyDescent="0.25">
      <c r="A17" s="42" t="s">
        <v>21</v>
      </c>
      <c r="B17" s="43" t="s">
        <v>22</v>
      </c>
      <c r="C17" s="44">
        <v>6</v>
      </c>
      <c r="D17" s="44">
        <v>0</v>
      </c>
      <c r="E17" s="42">
        <v>0</v>
      </c>
      <c r="F17" s="45">
        <v>5</v>
      </c>
      <c r="G17" s="42">
        <v>3</v>
      </c>
      <c r="H17" s="44">
        <v>0</v>
      </c>
      <c r="I17" s="44">
        <v>0</v>
      </c>
      <c r="J17" s="46">
        <f t="shared" si="0"/>
        <v>15600</v>
      </c>
      <c r="K17" s="47">
        <f t="shared" si="1"/>
        <v>14000</v>
      </c>
      <c r="L17" s="47">
        <f t="shared" ref="L17:L26" si="6">+K17+J17</f>
        <v>29600</v>
      </c>
      <c r="M17" s="57">
        <f t="shared" si="2"/>
        <v>0</v>
      </c>
      <c r="N17" s="47">
        <f t="shared" si="3"/>
        <v>0</v>
      </c>
      <c r="O17" s="47">
        <f t="shared" ref="O17:O27" si="7">+N17+M17</f>
        <v>0</v>
      </c>
      <c r="P17" s="115">
        <f t="shared" ref="P17:P28" si="8">IF(I17=4,($C17*($D$6+$D$8))+$E17*($D$6+$D$8),IF(I17=3,($D$6*($C17+$E17)),IF(I17=2,($D$7*($C17+$E17)),IF(I17=1,($D$8*($C17+$E17)),IF(I17=0,0)))))</f>
        <v>0</v>
      </c>
      <c r="Q17" s="111">
        <f t="shared" ref="Q17:Q19" si="9">IF(I17=4,($D17*($D$9+$D$11))+$F17*($D$9+$D$11),IF(I17=3,($D$9*($D17+$F17)),IF(I17=2,($D$10*($D17+$F17)),IF(I17=1,($D$11*($D17+$F17)),IF(I17=0,0)))))</f>
        <v>0</v>
      </c>
      <c r="R17" s="116">
        <f t="shared" ref="R17:R28" si="10">+Q17+P17</f>
        <v>0</v>
      </c>
      <c r="S17" s="44"/>
      <c r="T17" s="52"/>
      <c r="U17" s="44">
        <v>5</v>
      </c>
      <c r="V17" s="49">
        <f t="shared" ref="V17:V28" si="11">+U17*$V$14</f>
        <v>3500</v>
      </c>
      <c r="W17" s="50">
        <f t="shared" ref="W17:W28" si="12">+V17+T17+L17+O17+R17</f>
        <v>33100</v>
      </c>
      <c r="X17" s="130">
        <v>0.1</v>
      </c>
      <c r="Y17" s="130"/>
      <c r="Z17" s="130"/>
      <c r="AA17" s="51">
        <f t="shared" ref="AA17:AA28" si="13">+W17-AB17</f>
        <v>28390</v>
      </c>
      <c r="AB17" s="52">
        <f t="shared" ref="AB17:AB28" si="14">+(W17-V17)*(X17+Y17+Z17)+V17*0.5</f>
        <v>4710</v>
      </c>
      <c r="AC17" s="58">
        <f t="shared" ref="AC17:AC28" si="15">+AB17+AA17</f>
        <v>33100</v>
      </c>
    </row>
    <row r="18" spans="1:33" s="55" customFormat="1" x14ac:dyDescent="0.25">
      <c r="A18" s="42" t="s">
        <v>23</v>
      </c>
      <c r="B18" s="43" t="s">
        <v>83</v>
      </c>
      <c r="C18" s="44">
        <v>0</v>
      </c>
      <c r="D18" s="44">
        <v>7</v>
      </c>
      <c r="E18" s="42">
        <v>0</v>
      </c>
      <c r="F18" s="45">
        <v>2</v>
      </c>
      <c r="G18" s="42">
        <v>2</v>
      </c>
      <c r="H18" s="44">
        <v>1</v>
      </c>
      <c r="I18" s="44">
        <v>0</v>
      </c>
      <c r="J18" s="46">
        <f t="shared" si="0"/>
        <v>0</v>
      </c>
      <c r="K18" s="47">
        <f t="shared" si="1"/>
        <v>22500</v>
      </c>
      <c r="L18" s="47">
        <f t="shared" si="6"/>
        <v>22500</v>
      </c>
      <c r="M18" s="57">
        <f t="shared" si="2"/>
        <v>0</v>
      </c>
      <c r="N18" s="47">
        <f t="shared" si="3"/>
        <v>19800</v>
      </c>
      <c r="O18" s="47">
        <f t="shared" si="7"/>
        <v>19800</v>
      </c>
      <c r="P18" s="115">
        <f t="shared" si="8"/>
        <v>0</v>
      </c>
      <c r="Q18" s="111">
        <f t="shared" si="9"/>
        <v>0</v>
      </c>
      <c r="R18" s="116">
        <f t="shared" si="10"/>
        <v>0</v>
      </c>
      <c r="S18" s="44"/>
      <c r="T18" s="131"/>
      <c r="U18" s="44">
        <v>2</v>
      </c>
      <c r="V18" s="49">
        <f t="shared" si="11"/>
        <v>1400</v>
      </c>
      <c r="W18" s="50">
        <f t="shared" si="12"/>
        <v>43700</v>
      </c>
      <c r="X18" s="130"/>
      <c r="Y18" s="130">
        <v>0.15</v>
      </c>
      <c r="Z18" s="130"/>
      <c r="AA18" s="51">
        <f t="shared" si="13"/>
        <v>36655</v>
      </c>
      <c r="AB18" s="52">
        <f t="shared" si="14"/>
        <v>7045</v>
      </c>
      <c r="AC18" s="58">
        <f t="shared" si="15"/>
        <v>43700</v>
      </c>
    </row>
    <row r="19" spans="1:33" s="55" customFormat="1" x14ac:dyDescent="0.25">
      <c r="A19" s="59" t="s">
        <v>43</v>
      </c>
      <c r="B19" s="60" t="s">
        <v>84</v>
      </c>
      <c r="C19" s="61">
        <v>12</v>
      </c>
      <c r="D19" s="61">
        <v>0</v>
      </c>
      <c r="E19" s="59">
        <v>0</v>
      </c>
      <c r="F19" s="62">
        <v>0</v>
      </c>
      <c r="G19" s="59">
        <v>2</v>
      </c>
      <c r="H19" s="61">
        <v>0</v>
      </c>
      <c r="I19" s="61">
        <v>2</v>
      </c>
      <c r="J19" s="63">
        <f t="shared" si="0"/>
        <v>27600</v>
      </c>
      <c r="K19" s="64">
        <f t="shared" si="1"/>
        <v>0</v>
      </c>
      <c r="L19" s="64">
        <f t="shared" ref="L19" si="16">+K19+J19</f>
        <v>27600</v>
      </c>
      <c r="M19" s="65">
        <f t="shared" si="2"/>
        <v>0</v>
      </c>
      <c r="N19" s="64">
        <f t="shared" si="3"/>
        <v>0</v>
      </c>
      <c r="O19" s="64">
        <f t="shared" ref="O19" si="17">+N19+M19</f>
        <v>0</v>
      </c>
      <c r="P19" s="115">
        <f t="shared" si="8"/>
        <v>27600</v>
      </c>
      <c r="Q19" s="111">
        <f t="shared" si="9"/>
        <v>0</v>
      </c>
      <c r="R19" s="116">
        <f t="shared" si="10"/>
        <v>27600</v>
      </c>
      <c r="S19" s="61" t="s">
        <v>79</v>
      </c>
      <c r="T19" s="68">
        <v>7000</v>
      </c>
      <c r="U19" s="61">
        <v>0</v>
      </c>
      <c r="V19" s="66">
        <f t="shared" si="11"/>
        <v>0</v>
      </c>
      <c r="W19" s="50">
        <f t="shared" si="12"/>
        <v>62200</v>
      </c>
      <c r="X19" s="132"/>
      <c r="Y19" s="132"/>
      <c r="Z19" s="132">
        <v>0.2</v>
      </c>
      <c r="AA19" s="67">
        <f t="shared" si="13"/>
        <v>49760</v>
      </c>
      <c r="AB19" s="68">
        <f t="shared" si="14"/>
        <v>12440</v>
      </c>
      <c r="AC19" s="58">
        <f t="shared" si="15"/>
        <v>62200</v>
      </c>
    </row>
    <row r="20" spans="1:33" s="82" customFormat="1" x14ac:dyDescent="0.25">
      <c r="A20" s="69">
        <v>1</v>
      </c>
      <c r="B20" s="70"/>
      <c r="C20" s="71"/>
      <c r="D20" s="71"/>
      <c r="E20" s="69"/>
      <c r="F20" s="72"/>
      <c r="G20" s="69"/>
      <c r="H20" s="71"/>
      <c r="I20" s="71"/>
      <c r="J20" s="73">
        <f t="shared" si="0"/>
        <v>0</v>
      </c>
      <c r="K20" s="74">
        <f t="shared" si="1"/>
        <v>0</v>
      </c>
      <c r="L20" s="74">
        <f t="shared" si="6"/>
        <v>0</v>
      </c>
      <c r="M20" s="75">
        <f t="shared" si="2"/>
        <v>0</v>
      </c>
      <c r="N20" s="74">
        <f t="shared" si="3"/>
        <v>0</v>
      </c>
      <c r="O20" s="74">
        <f t="shared" si="7"/>
        <v>0</v>
      </c>
      <c r="P20" s="112">
        <f t="shared" si="8"/>
        <v>0</v>
      </c>
      <c r="Q20" s="113">
        <f t="shared" ref="Q20:Q28" si="18">IF(I20=4,($D20*($D$6+$D$8))+$F20*($D$6+$D$8),IF(I20=3,($D$6*($D20+$F20)),IF(I20=2,($D$7*($D20+$F20)),IF(I20=1,($D$8*($D20+$F20)),IF(I20=0,0)))))</f>
        <v>0</v>
      </c>
      <c r="R20" s="122">
        <f t="shared" si="10"/>
        <v>0</v>
      </c>
      <c r="S20" s="71"/>
      <c r="T20" s="76"/>
      <c r="U20" s="71"/>
      <c r="V20" s="77">
        <f t="shared" si="11"/>
        <v>0</v>
      </c>
      <c r="W20" s="126">
        <f t="shared" si="12"/>
        <v>0</v>
      </c>
      <c r="X20" s="78"/>
      <c r="Y20" s="78"/>
      <c r="Z20" s="78"/>
      <c r="AA20" s="79">
        <f t="shared" si="13"/>
        <v>0</v>
      </c>
      <c r="AB20" s="80">
        <f t="shared" si="14"/>
        <v>0</v>
      </c>
      <c r="AC20" s="81">
        <f t="shared" si="15"/>
        <v>0</v>
      </c>
    </row>
    <row r="21" spans="1:33" s="82" customFormat="1" x14ac:dyDescent="0.25">
      <c r="A21" s="69">
        <v>2</v>
      </c>
      <c r="B21" s="70"/>
      <c r="C21" s="71"/>
      <c r="D21" s="71"/>
      <c r="E21" s="69"/>
      <c r="F21" s="72"/>
      <c r="G21" s="69"/>
      <c r="H21" s="71"/>
      <c r="I21" s="71"/>
      <c r="J21" s="73">
        <f t="shared" si="0"/>
        <v>0</v>
      </c>
      <c r="K21" s="74">
        <f t="shared" si="1"/>
        <v>0</v>
      </c>
      <c r="L21" s="74">
        <f t="shared" si="6"/>
        <v>0</v>
      </c>
      <c r="M21" s="75">
        <f t="shared" si="2"/>
        <v>0</v>
      </c>
      <c r="N21" s="74">
        <f t="shared" si="3"/>
        <v>0</v>
      </c>
      <c r="O21" s="74">
        <f t="shared" si="7"/>
        <v>0</v>
      </c>
      <c r="P21" s="115">
        <f t="shared" si="8"/>
        <v>0</v>
      </c>
      <c r="Q21" s="111">
        <f t="shared" si="18"/>
        <v>0</v>
      </c>
      <c r="R21" s="123">
        <f t="shared" si="10"/>
        <v>0</v>
      </c>
      <c r="S21" s="71"/>
      <c r="T21" s="76"/>
      <c r="U21" s="71"/>
      <c r="V21" s="77">
        <f t="shared" si="11"/>
        <v>0</v>
      </c>
      <c r="W21" s="127">
        <f t="shared" si="12"/>
        <v>0</v>
      </c>
      <c r="X21" s="78"/>
      <c r="Y21" s="78"/>
      <c r="Z21" s="78"/>
      <c r="AA21" s="79">
        <f t="shared" si="13"/>
        <v>0</v>
      </c>
      <c r="AB21" s="80">
        <f t="shared" si="14"/>
        <v>0</v>
      </c>
      <c r="AC21" s="81">
        <f t="shared" si="15"/>
        <v>0</v>
      </c>
    </row>
    <row r="22" spans="1:33" s="82" customFormat="1" x14ac:dyDescent="0.25">
      <c r="A22" s="69"/>
      <c r="B22" s="70"/>
      <c r="C22" s="71"/>
      <c r="D22" s="71"/>
      <c r="E22" s="69"/>
      <c r="F22" s="72"/>
      <c r="G22" s="69"/>
      <c r="H22" s="71"/>
      <c r="I22" s="71"/>
      <c r="J22" s="73">
        <f t="shared" si="0"/>
        <v>0</v>
      </c>
      <c r="K22" s="74">
        <f t="shared" si="1"/>
        <v>0</v>
      </c>
      <c r="L22" s="74">
        <f t="shared" si="6"/>
        <v>0</v>
      </c>
      <c r="M22" s="75">
        <f t="shared" si="2"/>
        <v>0</v>
      </c>
      <c r="N22" s="74">
        <f t="shared" si="3"/>
        <v>0</v>
      </c>
      <c r="O22" s="74">
        <f t="shared" si="7"/>
        <v>0</v>
      </c>
      <c r="P22" s="115">
        <f t="shared" si="8"/>
        <v>0</v>
      </c>
      <c r="Q22" s="111">
        <f t="shared" si="18"/>
        <v>0</v>
      </c>
      <c r="R22" s="123">
        <f t="shared" si="10"/>
        <v>0</v>
      </c>
      <c r="S22" s="71"/>
      <c r="T22" s="76"/>
      <c r="U22" s="71"/>
      <c r="V22" s="77">
        <f t="shared" si="11"/>
        <v>0</v>
      </c>
      <c r="W22" s="127">
        <f t="shared" si="12"/>
        <v>0</v>
      </c>
      <c r="X22" s="78"/>
      <c r="Y22" s="78"/>
      <c r="Z22" s="78"/>
      <c r="AA22" s="79">
        <f t="shared" si="13"/>
        <v>0</v>
      </c>
      <c r="AB22" s="80">
        <f t="shared" si="14"/>
        <v>0</v>
      </c>
      <c r="AC22" s="81">
        <f t="shared" si="15"/>
        <v>0</v>
      </c>
    </row>
    <row r="23" spans="1:33" s="82" customFormat="1" x14ac:dyDescent="0.25">
      <c r="A23" s="69"/>
      <c r="B23" s="70"/>
      <c r="C23" s="71"/>
      <c r="D23" s="71"/>
      <c r="E23" s="69"/>
      <c r="F23" s="72"/>
      <c r="G23" s="69"/>
      <c r="H23" s="71"/>
      <c r="I23" s="71"/>
      <c r="J23" s="73">
        <f t="shared" si="0"/>
        <v>0</v>
      </c>
      <c r="K23" s="74">
        <f t="shared" si="1"/>
        <v>0</v>
      </c>
      <c r="L23" s="74">
        <f t="shared" si="6"/>
        <v>0</v>
      </c>
      <c r="M23" s="75">
        <f t="shared" si="2"/>
        <v>0</v>
      </c>
      <c r="N23" s="74">
        <f t="shared" si="3"/>
        <v>0</v>
      </c>
      <c r="O23" s="74">
        <f t="shared" si="7"/>
        <v>0</v>
      </c>
      <c r="P23" s="115">
        <f t="shared" si="8"/>
        <v>0</v>
      </c>
      <c r="Q23" s="111">
        <f t="shared" si="18"/>
        <v>0</v>
      </c>
      <c r="R23" s="123">
        <f t="shared" si="10"/>
        <v>0</v>
      </c>
      <c r="S23" s="71"/>
      <c r="T23" s="76"/>
      <c r="U23" s="71"/>
      <c r="V23" s="77">
        <f t="shared" si="11"/>
        <v>0</v>
      </c>
      <c r="W23" s="127">
        <f t="shared" si="12"/>
        <v>0</v>
      </c>
      <c r="X23" s="78"/>
      <c r="Y23" s="78"/>
      <c r="Z23" s="78"/>
      <c r="AA23" s="79">
        <f t="shared" si="13"/>
        <v>0</v>
      </c>
      <c r="AB23" s="80">
        <f t="shared" si="14"/>
        <v>0</v>
      </c>
      <c r="AC23" s="81">
        <f t="shared" si="15"/>
        <v>0</v>
      </c>
    </row>
    <row r="24" spans="1:33" s="82" customFormat="1" x14ac:dyDescent="0.25">
      <c r="A24" s="69"/>
      <c r="B24" s="70"/>
      <c r="C24" s="71"/>
      <c r="D24" s="71"/>
      <c r="E24" s="69"/>
      <c r="F24" s="72"/>
      <c r="G24" s="69"/>
      <c r="H24" s="71"/>
      <c r="I24" s="71"/>
      <c r="J24" s="73">
        <f t="shared" si="0"/>
        <v>0</v>
      </c>
      <c r="K24" s="74">
        <f t="shared" si="1"/>
        <v>0</v>
      </c>
      <c r="L24" s="74">
        <f t="shared" si="6"/>
        <v>0</v>
      </c>
      <c r="M24" s="75">
        <f t="shared" si="2"/>
        <v>0</v>
      </c>
      <c r="N24" s="74">
        <f t="shared" si="3"/>
        <v>0</v>
      </c>
      <c r="O24" s="74">
        <f t="shared" si="7"/>
        <v>0</v>
      </c>
      <c r="P24" s="115">
        <f t="shared" si="8"/>
        <v>0</v>
      </c>
      <c r="Q24" s="111">
        <f t="shared" si="18"/>
        <v>0</v>
      </c>
      <c r="R24" s="123">
        <f t="shared" si="10"/>
        <v>0</v>
      </c>
      <c r="S24" s="71"/>
      <c r="T24" s="76"/>
      <c r="U24" s="71"/>
      <c r="V24" s="77">
        <f t="shared" si="11"/>
        <v>0</v>
      </c>
      <c r="W24" s="127">
        <f t="shared" si="12"/>
        <v>0</v>
      </c>
      <c r="X24" s="78"/>
      <c r="Y24" s="78"/>
      <c r="Z24" s="78"/>
      <c r="AA24" s="79">
        <f t="shared" si="13"/>
        <v>0</v>
      </c>
      <c r="AB24" s="80">
        <f t="shared" si="14"/>
        <v>0</v>
      </c>
      <c r="AC24" s="81">
        <f t="shared" si="15"/>
        <v>0</v>
      </c>
    </row>
    <row r="25" spans="1:33" s="82" customFormat="1" x14ac:dyDescent="0.25">
      <c r="A25" s="69"/>
      <c r="B25" s="70"/>
      <c r="C25" s="71"/>
      <c r="D25" s="71"/>
      <c r="E25" s="69"/>
      <c r="F25" s="72"/>
      <c r="G25" s="69"/>
      <c r="H25" s="71"/>
      <c r="I25" s="71"/>
      <c r="J25" s="73">
        <f t="shared" si="0"/>
        <v>0</v>
      </c>
      <c r="K25" s="74">
        <f t="shared" si="1"/>
        <v>0</v>
      </c>
      <c r="L25" s="74">
        <f t="shared" si="6"/>
        <v>0</v>
      </c>
      <c r="M25" s="75">
        <f t="shared" si="2"/>
        <v>0</v>
      </c>
      <c r="N25" s="74">
        <f t="shared" si="3"/>
        <v>0</v>
      </c>
      <c r="O25" s="74">
        <f t="shared" si="7"/>
        <v>0</v>
      </c>
      <c r="P25" s="115">
        <f t="shared" si="8"/>
        <v>0</v>
      </c>
      <c r="Q25" s="111">
        <f t="shared" si="18"/>
        <v>0</v>
      </c>
      <c r="R25" s="123">
        <f t="shared" si="10"/>
        <v>0</v>
      </c>
      <c r="S25" s="71"/>
      <c r="T25" s="76"/>
      <c r="U25" s="71"/>
      <c r="V25" s="77">
        <f t="shared" si="11"/>
        <v>0</v>
      </c>
      <c r="W25" s="127">
        <f t="shared" si="12"/>
        <v>0</v>
      </c>
      <c r="X25" s="78"/>
      <c r="Y25" s="78"/>
      <c r="Z25" s="78"/>
      <c r="AA25" s="79">
        <f t="shared" si="13"/>
        <v>0</v>
      </c>
      <c r="AB25" s="80">
        <f t="shared" si="14"/>
        <v>0</v>
      </c>
      <c r="AC25" s="81">
        <f t="shared" si="15"/>
        <v>0</v>
      </c>
    </row>
    <row r="26" spans="1:33" s="82" customFormat="1" x14ac:dyDescent="0.25">
      <c r="A26" s="69"/>
      <c r="B26" s="70"/>
      <c r="C26" s="71"/>
      <c r="D26" s="71"/>
      <c r="E26" s="69"/>
      <c r="F26" s="72"/>
      <c r="G26" s="69"/>
      <c r="H26" s="71"/>
      <c r="I26" s="71"/>
      <c r="J26" s="73">
        <f t="shared" si="0"/>
        <v>0</v>
      </c>
      <c r="K26" s="74">
        <f t="shared" si="1"/>
        <v>0</v>
      </c>
      <c r="L26" s="74">
        <f t="shared" si="6"/>
        <v>0</v>
      </c>
      <c r="M26" s="75">
        <f t="shared" si="2"/>
        <v>0</v>
      </c>
      <c r="N26" s="74">
        <f t="shared" si="3"/>
        <v>0</v>
      </c>
      <c r="O26" s="74">
        <f t="shared" si="7"/>
        <v>0</v>
      </c>
      <c r="P26" s="115">
        <f t="shared" si="8"/>
        <v>0</v>
      </c>
      <c r="Q26" s="111">
        <f t="shared" si="18"/>
        <v>0</v>
      </c>
      <c r="R26" s="123">
        <f t="shared" si="10"/>
        <v>0</v>
      </c>
      <c r="S26" s="71"/>
      <c r="T26" s="76"/>
      <c r="U26" s="71"/>
      <c r="V26" s="77">
        <f t="shared" si="11"/>
        <v>0</v>
      </c>
      <c r="W26" s="127">
        <f t="shared" si="12"/>
        <v>0</v>
      </c>
      <c r="X26" s="78"/>
      <c r="Y26" s="78"/>
      <c r="Z26" s="78"/>
      <c r="AA26" s="79">
        <f t="shared" si="13"/>
        <v>0</v>
      </c>
      <c r="AB26" s="80">
        <f t="shared" si="14"/>
        <v>0</v>
      </c>
      <c r="AC26" s="81">
        <f t="shared" si="15"/>
        <v>0</v>
      </c>
    </row>
    <row r="27" spans="1:33" s="82" customFormat="1" x14ac:dyDescent="0.25">
      <c r="A27" s="69"/>
      <c r="B27" s="70"/>
      <c r="C27" s="71"/>
      <c r="D27" s="71"/>
      <c r="E27" s="69"/>
      <c r="F27" s="72"/>
      <c r="G27" s="69"/>
      <c r="H27" s="71"/>
      <c r="I27" s="71"/>
      <c r="J27" s="73">
        <f t="shared" si="0"/>
        <v>0</v>
      </c>
      <c r="K27" s="74">
        <f t="shared" si="1"/>
        <v>0</v>
      </c>
      <c r="L27" s="74">
        <f t="shared" ref="L27" si="19">+K27+J27</f>
        <v>0</v>
      </c>
      <c r="M27" s="75">
        <f t="shared" si="2"/>
        <v>0</v>
      </c>
      <c r="N27" s="74">
        <f t="shared" si="3"/>
        <v>0</v>
      </c>
      <c r="O27" s="74">
        <f t="shared" si="7"/>
        <v>0</v>
      </c>
      <c r="P27" s="115">
        <f t="shared" si="8"/>
        <v>0</v>
      </c>
      <c r="Q27" s="111">
        <f t="shared" si="18"/>
        <v>0</v>
      </c>
      <c r="R27" s="123">
        <f t="shared" si="10"/>
        <v>0</v>
      </c>
      <c r="S27" s="71"/>
      <c r="T27" s="76"/>
      <c r="U27" s="71"/>
      <c r="V27" s="77">
        <f t="shared" si="11"/>
        <v>0</v>
      </c>
      <c r="W27" s="127">
        <f t="shared" si="12"/>
        <v>0</v>
      </c>
      <c r="X27" s="78"/>
      <c r="Y27" s="78"/>
      <c r="Z27" s="78"/>
      <c r="AA27" s="79">
        <f t="shared" si="13"/>
        <v>0</v>
      </c>
      <c r="AB27" s="80">
        <f t="shared" si="14"/>
        <v>0</v>
      </c>
      <c r="AC27" s="81">
        <f t="shared" si="15"/>
        <v>0</v>
      </c>
    </row>
    <row r="28" spans="1:33" s="82" customFormat="1" ht="15.75" thickBot="1" x14ac:dyDescent="0.3">
      <c r="A28" s="83"/>
      <c r="B28" s="84"/>
      <c r="C28" s="85"/>
      <c r="D28" s="85"/>
      <c r="E28" s="83"/>
      <c r="F28" s="86"/>
      <c r="G28" s="83"/>
      <c r="H28" s="85"/>
      <c r="I28" s="85"/>
      <c r="J28" s="87">
        <f t="shared" si="0"/>
        <v>0</v>
      </c>
      <c r="K28" s="88">
        <f t="shared" si="1"/>
        <v>0</v>
      </c>
      <c r="L28" s="88">
        <f t="shared" ref="L28" si="20">+K28+J28</f>
        <v>0</v>
      </c>
      <c r="M28" s="87">
        <f t="shared" si="2"/>
        <v>0</v>
      </c>
      <c r="N28" s="88">
        <f t="shared" si="3"/>
        <v>0</v>
      </c>
      <c r="O28" s="88">
        <f t="shared" ref="O28" si="21">+N28+M28</f>
        <v>0</v>
      </c>
      <c r="P28" s="117">
        <f t="shared" si="8"/>
        <v>0</v>
      </c>
      <c r="Q28" s="118">
        <f t="shared" si="18"/>
        <v>0</v>
      </c>
      <c r="R28" s="124">
        <f t="shared" si="10"/>
        <v>0</v>
      </c>
      <c r="S28" s="85"/>
      <c r="T28" s="89"/>
      <c r="U28" s="85"/>
      <c r="V28" s="90">
        <f t="shared" si="11"/>
        <v>0</v>
      </c>
      <c r="W28" s="128">
        <f t="shared" si="12"/>
        <v>0</v>
      </c>
      <c r="X28" s="91"/>
      <c r="Y28" s="91"/>
      <c r="Z28" s="91"/>
      <c r="AA28" s="92">
        <f t="shared" si="13"/>
        <v>0</v>
      </c>
      <c r="AB28" s="93">
        <f t="shared" si="14"/>
        <v>0</v>
      </c>
      <c r="AC28" s="81">
        <f t="shared" si="15"/>
        <v>0</v>
      </c>
    </row>
    <row r="29" spans="1:33" s="12" customFormat="1" ht="15.75" thickBot="1" x14ac:dyDescent="0.3">
      <c r="A29" s="31" t="s">
        <v>15</v>
      </c>
      <c r="B29" s="94"/>
      <c r="C29" s="94">
        <f>SUM(C20:C28)</f>
        <v>0</v>
      </c>
      <c r="D29" s="94">
        <f t="shared" ref="D29:F29" si="22">SUM(D20:D28)</f>
        <v>0</v>
      </c>
      <c r="E29" s="94">
        <f t="shared" si="22"/>
        <v>0</v>
      </c>
      <c r="F29" s="94">
        <f t="shared" si="22"/>
        <v>0</v>
      </c>
      <c r="G29" s="94"/>
      <c r="H29" s="94"/>
      <c r="I29" s="94"/>
      <c r="J29" s="95">
        <f>SUM(J20:J28)</f>
        <v>0</v>
      </c>
      <c r="K29" s="96">
        <f t="shared" ref="K29:T29" si="23">SUM(K20:K28)</f>
        <v>0</v>
      </c>
      <c r="L29" s="97">
        <f t="shared" si="23"/>
        <v>0</v>
      </c>
      <c r="M29" s="95">
        <f t="shared" si="23"/>
        <v>0</v>
      </c>
      <c r="N29" s="96">
        <f t="shared" si="23"/>
        <v>0</v>
      </c>
      <c r="O29" s="97">
        <f t="shared" si="23"/>
        <v>0</v>
      </c>
      <c r="P29" s="119">
        <f t="shared" ref="P29:R29" si="24">SUM(P20:P28)</f>
        <v>0</v>
      </c>
      <c r="Q29" s="120">
        <f t="shared" si="24"/>
        <v>0</v>
      </c>
      <c r="R29" s="121">
        <f t="shared" si="24"/>
        <v>0</v>
      </c>
      <c r="S29" s="94"/>
      <c r="T29" s="98">
        <f t="shared" si="23"/>
        <v>0</v>
      </c>
      <c r="U29" s="94"/>
      <c r="V29" s="99">
        <f t="shared" ref="V29" si="25">SUM(V20:V28)</f>
        <v>0</v>
      </c>
      <c r="W29" s="125">
        <f t="shared" ref="W29" si="26">SUM(W20:W28)</f>
        <v>0</v>
      </c>
      <c r="X29" s="100"/>
      <c r="Y29" s="94"/>
      <c r="Z29" s="94"/>
      <c r="AA29" s="101">
        <f t="shared" ref="AA29" si="27">SUM(AA20:AA28)</f>
        <v>0</v>
      </c>
      <c r="AB29" s="102">
        <f t="shared" ref="AB29:AC29" si="28">SUM(AB20:AB28)</f>
        <v>0</v>
      </c>
      <c r="AC29" s="103">
        <f t="shared" si="28"/>
        <v>0</v>
      </c>
    </row>
    <row r="30" spans="1:33" s="8" customFormat="1" x14ac:dyDescent="0.25">
      <c r="A30" s="23"/>
      <c r="B30" s="23"/>
      <c r="C30" s="23"/>
      <c r="D30" s="23"/>
      <c r="E30" s="23"/>
      <c r="F30" s="23"/>
      <c r="G30" s="23"/>
      <c r="H30" s="23"/>
      <c r="I30" s="23"/>
      <c r="J30" s="104"/>
      <c r="K30" s="104"/>
      <c r="L30" s="104" t="s">
        <v>16</v>
      </c>
      <c r="M30" s="104"/>
      <c r="N30" s="104"/>
      <c r="O30" s="104" t="s">
        <v>16</v>
      </c>
      <c r="P30" s="104"/>
      <c r="Q30" s="104"/>
      <c r="R30" s="104"/>
      <c r="S30" s="104"/>
      <c r="T30" s="104"/>
      <c r="U30" s="104"/>
      <c r="V30" s="104"/>
      <c r="W30" s="104"/>
      <c r="X30" s="104"/>
      <c r="Y30" s="104"/>
      <c r="Z30" s="104"/>
      <c r="AA30" s="104" t="s">
        <v>16</v>
      </c>
      <c r="AB30" s="104" t="s">
        <v>16</v>
      </c>
      <c r="AC30" s="31"/>
      <c r="AD30" s="31"/>
      <c r="AE30" s="31"/>
      <c r="AF30" s="31"/>
      <c r="AG30" s="31"/>
    </row>
    <row r="31" spans="1:33" x14ac:dyDescent="0.25">
      <c r="A31" s="133" t="s">
        <v>82</v>
      </c>
      <c r="B31" s="129"/>
      <c r="C31" s="129"/>
      <c r="D31" s="129"/>
      <c r="E31" s="129"/>
      <c r="F31" s="129"/>
      <c r="G31" s="129"/>
      <c r="H31" s="129"/>
      <c r="I31" s="129"/>
      <c r="J31" s="129"/>
      <c r="K31" s="129"/>
      <c r="L31" s="129"/>
      <c r="M31" s="129"/>
      <c r="N31" s="129"/>
      <c r="O31" s="129"/>
      <c r="P31" s="129"/>
      <c r="Q31" s="129"/>
      <c r="R31" s="129"/>
      <c r="S31" s="129"/>
      <c r="T31" s="129"/>
      <c r="U31" s="129"/>
    </row>
    <row r="32" spans="1:33" x14ac:dyDescent="0.25">
      <c r="A32" s="9" t="s">
        <v>31</v>
      </c>
      <c r="E32" s="105"/>
    </row>
    <row r="33" spans="1:32" x14ac:dyDescent="0.25">
      <c r="A33" s="9" t="s">
        <v>29</v>
      </c>
      <c r="X33" s="11"/>
      <c r="Y33" s="106"/>
    </row>
    <row r="34" spans="1:32" x14ac:dyDescent="0.25">
      <c r="A34" s="9" t="s">
        <v>59</v>
      </c>
    </row>
    <row r="35" spans="1:32" x14ac:dyDescent="0.25">
      <c r="A35" s="9" t="s">
        <v>56</v>
      </c>
    </row>
    <row r="36" spans="1:32" x14ac:dyDescent="0.25">
      <c r="A36" s="9" t="s">
        <v>55</v>
      </c>
    </row>
    <row r="39" spans="1:32" x14ac:dyDescent="0.25">
      <c r="AC39" s="107"/>
      <c r="AE39" s="108"/>
    </row>
    <row r="40" spans="1:32" x14ac:dyDescent="0.25">
      <c r="AC40" s="108"/>
      <c r="AE40" s="108"/>
    </row>
    <row r="42" spans="1:32" x14ac:dyDescent="0.25">
      <c r="AC42" s="108"/>
      <c r="AD42" s="108"/>
      <c r="AE42" s="108"/>
      <c r="AF42" s="108"/>
    </row>
    <row r="45" spans="1:32" x14ac:dyDescent="0.25">
      <c r="AC45" s="108"/>
    </row>
  </sheetData>
  <mergeCells count="19">
    <mergeCell ref="B6:B8"/>
    <mergeCell ref="B9:B11"/>
    <mergeCell ref="B13:B15"/>
    <mergeCell ref="C13:D14"/>
    <mergeCell ref="E13:F14"/>
    <mergeCell ref="AA13:AB13"/>
    <mergeCell ref="S13:T13"/>
    <mergeCell ref="T14:T15"/>
    <mergeCell ref="S14:S15"/>
    <mergeCell ref="J14:L14"/>
    <mergeCell ref="M14:O14"/>
    <mergeCell ref="X13:Z13"/>
    <mergeCell ref="U13:V13"/>
    <mergeCell ref="W13:W15"/>
    <mergeCell ref="G13:I13"/>
    <mergeCell ref="G14:I14"/>
    <mergeCell ref="P14:R14"/>
    <mergeCell ref="J13:R13"/>
    <mergeCell ref="A13:A15"/>
  </mergeCells>
  <pageMargins left="0.45" right="0.45" top="0.75" bottom="0.75" header="0.3" footer="0.3"/>
  <pageSetup paperSize="5" scale="6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Traffic Signal Information</vt:lpstr>
      <vt:lpstr>Transit</vt:lpstr>
      <vt:lpstr>Proposal Cost</vt:lpstr>
      <vt:lpstr>'Proposal Cost'!Print_Area</vt:lpstr>
    </vt:vector>
  </TitlesOfParts>
  <Company>MTC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Rich</dc:creator>
  <cp:lastModifiedBy>Robert Rich</cp:lastModifiedBy>
  <cp:lastPrinted>2018-03-10T00:36:35Z</cp:lastPrinted>
  <dcterms:created xsi:type="dcterms:W3CDTF">2018-03-07T02:34:45Z</dcterms:created>
  <dcterms:modified xsi:type="dcterms:W3CDTF">2018-03-14T19:30:32Z</dcterms:modified>
</cp:coreProperties>
</file>